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75" windowWidth="12120" windowHeight="7665" activeTab="0"/>
  </bookViews>
  <sheets>
    <sheet name="Directions" sheetId="1" r:id="rId1"/>
    <sheet name="Attendance Sheet" sheetId="2" r:id="rId2"/>
    <sheet name="Invoice" sheetId="3" r:id="rId3"/>
    <sheet name="DJS E-mail Addresses" sheetId="4" r:id="rId4"/>
    <sheet name="MMIS #s" sheetId="5" r:id="rId5"/>
    <sheet name="Tally" sheetId="6" state="veryHidden" r:id="rId6"/>
  </sheets>
  <definedNames>
    <definedName name="_xlnm.Print_Area" localSheetId="1">'Attendance Sheet'!$A$1:$AS$38</definedName>
    <definedName name="_xlnm.Print_Area" localSheetId="2">'Invoice'!$A$1:$AA$43</definedName>
    <definedName name="_xlnm.Print_Titles" localSheetId="1">'Attendance Sheet'!$17:$20</definedName>
    <definedName name="_xlnm.Print_Titles" localSheetId="4">'MMIS #s'!$1:$6</definedName>
  </definedNames>
  <calcPr fullCalcOnLoad="1"/>
</workbook>
</file>

<file path=xl/sharedStrings.xml><?xml version="1.0" encoding="utf-8"?>
<sst xmlns="http://schemas.openxmlformats.org/spreadsheetml/2006/main" count="1097" uniqueCount="704">
  <si>
    <r>
      <t xml:space="preserve">  7) Select the tab marked </t>
    </r>
    <r>
      <rPr>
        <b/>
        <sz val="10"/>
        <rFont val="Arial"/>
        <family val="2"/>
      </rPr>
      <t xml:space="preserve">"Invoice." </t>
    </r>
    <r>
      <rPr>
        <sz val="10"/>
        <rFont val="Arial"/>
        <family val="2"/>
      </rPr>
      <t xml:space="preserve"> Information entered on the Attendance Sheet is automatically completed on the Invoice form. </t>
    </r>
  </si>
  <si>
    <r>
      <t xml:space="preserve">  1) Select the tab marked </t>
    </r>
    <r>
      <rPr>
        <b/>
        <sz val="10"/>
        <rFont val="Arial"/>
        <family val="2"/>
      </rPr>
      <t>"Attendance Sheet"</t>
    </r>
  </si>
  <si>
    <t xml:space="preserve">  2) Fill in Provider Name, Address, City, State, Zip, Telephone #, Contact Person, and Invoice Month.  </t>
  </si>
  <si>
    <t xml:space="preserve">  5) Enter the Begin and End Dates each child was in the program for the month being invoiced.  
      This will include overnight stays outside the facility, as long as the child was not discharged.</t>
  </si>
  <si>
    <t xml:space="preserve">      (Example: If the child was in placement for the entire month, enter the first and last dates of the month).</t>
  </si>
  <si>
    <r>
      <t xml:space="preserve">                          </t>
    </r>
    <r>
      <rPr>
        <sz val="10"/>
        <rFont val="Arial"/>
        <family val="2"/>
      </rPr>
      <t>Monthly Rate</t>
    </r>
    <r>
      <rPr>
        <b/>
        <sz val="10"/>
        <rFont val="Arial"/>
        <family val="2"/>
      </rPr>
      <t xml:space="preserve"> - </t>
    </r>
    <r>
      <rPr>
        <sz val="10"/>
        <rFont val="Arial"/>
        <family val="0"/>
      </rPr>
      <t>If the child was in the Program the entire month, enter the approved monthly rate.
                          Subtotal is automatically calculated.</t>
    </r>
  </si>
  <si>
    <t>1. PROVIDER CONTACT PERSON</t>
  </si>
  <si>
    <t>3. PROVIDER TELEPHONE</t>
  </si>
  <si>
    <t>2. INVOICE MONTH</t>
  </si>
  <si>
    <t>WORKER INITIALS</t>
  </si>
  <si>
    <t>IV-E?</t>
  </si>
  <si>
    <t>YES</t>
  </si>
  <si>
    <t>NO</t>
  </si>
  <si>
    <t>DAILY</t>
  </si>
  <si>
    <t>MONTHLY</t>
  </si>
  <si>
    <t>(a) RATES</t>
  </si>
  <si>
    <t>(3) BASIC CARE</t>
  </si>
  <si>
    <t>(4) EDUCATIONAL</t>
  </si>
  <si>
    <t>(b)          DAILY RATE</t>
  </si>
  <si>
    <t>COMMENTS</t>
  </si>
  <si>
    <t>TOTAL</t>
  </si>
  <si>
    <t>CASE 
NUMBER</t>
  </si>
  <si>
    <t>(a) 
NUMBER OF DAYS</t>
  </si>
  <si>
    <t>(b) 
SUB
 TOTAL</t>
  </si>
  <si>
    <t>(c)
SUB 
TOTAL</t>
  </si>
  <si>
    <t>(6) 
TOTAL</t>
  </si>
  <si>
    <t>SEND   TO:</t>
  </si>
  <si>
    <t>NAME</t>
  </si>
  <si>
    <t>(1) CHILD'S INFORMATION</t>
  </si>
  <si>
    <t>MEDICAID
ID#</t>
  </si>
  <si>
    <t>(a)
BEGIN</t>
  </si>
  <si>
    <t>(b)
END</t>
  </si>
  <si>
    <t>(2) SERVICE DATES FOR INVOICE MONTH</t>
  </si>
  <si>
    <t>DATE</t>
  </si>
  <si>
    <t>IN</t>
  </si>
  <si>
    <t>OUT</t>
  </si>
  <si>
    <t>(c)
Total Days</t>
  </si>
  <si>
    <t>BILLED</t>
  </si>
  <si>
    <t>PROVIDER CONTACT PERSON</t>
  </si>
  <si>
    <t>By my signature, I certify that the information below is correct and payment has not been received.</t>
  </si>
  <si>
    <t>INVOICE MONTH</t>
  </si>
  <si>
    <t>First</t>
  </si>
  <si>
    <t>MI</t>
  </si>
  <si>
    <t>Last</t>
  </si>
  <si>
    <t>IN &amp; OUT</t>
  </si>
  <si>
    <t>DAYS</t>
  </si>
  <si>
    <t>PROVIDER NAME</t>
  </si>
  <si>
    <t>PROVIDER ADDRESS</t>
  </si>
  <si>
    <t>PROVIDER CITY, STATE, ZIP</t>
  </si>
  <si>
    <t>PROGRAM NAME</t>
  </si>
  <si>
    <t>Invoice Month:</t>
  </si>
  <si>
    <t>M.I.</t>
  </si>
  <si>
    <t>Medicaid ID</t>
  </si>
  <si>
    <t>Program Name</t>
  </si>
  <si>
    <t>Begin Date</t>
  </si>
  <si>
    <t>End Date</t>
  </si>
  <si>
    <t>Provider Name</t>
  </si>
  <si>
    <t>Billable Days</t>
  </si>
  <si>
    <t xml:space="preserve">Monthly Claim Amt. </t>
  </si>
  <si>
    <t>Totals:</t>
  </si>
  <si>
    <t>Numerical Detailed Days of Care</t>
  </si>
  <si>
    <t>Date of Birth</t>
  </si>
  <si>
    <t>SSN</t>
  </si>
  <si>
    <t>Facility MMIS</t>
  </si>
  <si>
    <t>Type of Care</t>
  </si>
  <si>
    <t>DSS Client ID</t>
  </si>
  <si>
    <t>TFC or RGH</t>
  </si>
  <si>
    <t>Provider</t>
  </si>
  <si>
    <t>Status</t>
  </si>
  <si>
    <t>Provider Type</t>
  </si>
  <si>
    <t>Address 1</t>
  </si>
  <si>
    <t>City</t>
  </si>
  <si>
    <t>State</t>
  </si>
  <si>
    <t>Zip</t>
  </si>
  <si>
    <t>Tax ID</t>
  </si>
  <si>
    <t>County</t>
  </si>
  <si>
    <t xml:space="preserve">BALTIMORE           </t>
  </si>
  <si>
    <t xml:space="preserve">MD  </t>
  </si>
  <si>
    <t xml:space="preserve">JOHN C TRACEY GROUP HOME             </t>
  </si>
  <si>
    <t xml:space="preserve">635 MARYLAND AVENUE          </t>
  </si>
  <si>
    <t xml:space="preserve">ROCKVILLE           </t>
  </si>
  <si>
    <t xml:space="preserve">ADVENTIST HLTH CARE INC DBA POTOMAC </t>
  </si>
  <si>
    <t>255602200</t>
  </si>
  <si>
    <t xml:space="preserve">RIDGE COTTAGE AT ANNAPOLIS           </t>
  </si>
  <si>
    <t xml:space="preserve">14 ROMIG DRIVE               </t>
  </si>
  <si>
    <t xml:space="preserve">CROWNSVILLE         </t>
  </si>
  <si>
    <t xml:space="preserve">ALL THAT MATTERS INC                </t>
  </si>
  <si>
    <t>792301500</t>
  </si>
  <si>
    <t xml:space="preserve">5108 BELLGREEN STREET                </t>
  </si>
  <si>
    <t xml:space="preserve">SUITLAND            </t>
  </si>
  <si>
    <t xml:space="preserve">ALTERNATIVES FOR YOUTH AND FAMILIES </t>
  </si>
  <si>
    <t>257404700</t>
  </si>
  <si>
    <t xml:space="preserve">INDEPENDENT LIVING                   </t>
  </si>
  <si>
    <t xml:space="preserve">30049 BUSINESS CTR DR        </t>
  </si>
  <si>
    <t xml:space="preserve">CHARLOTTE HALL      </t>
  </si>
  <si>
    <t>788205000</t>
  </si>
  <si>
    <t xml:space="preserve">TRIAD CARE                           </t>
  </si>
  <si>
    <t xml:space="preserve">ASSOCIATED CATHOLIC CHARITIES       </t>
  </si>
  <si>
    <t>153803900</t>
  </si>
  <si>
    <t xml:space="preserve">TREATMENT FOSTER CARE                </t>
  </si>
  <si>
    <t xml:space="preserve">11 E MT ROYAL AVE            </t>
  </si>
  <si>
    <t>153803901</t>
  </si>
  <si>
    <t xml:space="preserve">DJJ CONNECTIONS                      </t>
  </si>
  <si>
    <t>153802100</t>
  </si>
  <si>
    <t xml:space="preserve">2600 POT SPRINGS             </t>
  </si>
  <si>
    <t xml:space="preserve">TIMONIUM            </t>
  </si>
  <si>
    <t xml:space="preserve">B&amp;B YOUTH HOME                      </t>
  </si>
  <si>
    <t>217802800</t>
  </si>
  <si>
    <t xml:space="preserve">6001 44TH AVENUE                     </t>
  </si>
  <si>
    <t xml:space="preserve">HYATTSVILLE         </t>
  </si>
  <si>
    <t>163303100</t>
  </si>
  <si>
    <t xml:space="preserve">7175 COLUMBIA GATEWAY DR F   </t>
  </si>
  <si>
    <t xml:space="preserve">BERT'S PLACE                        </t>
  </si>
  <si>
    <t>155405100</t>
  </si>
  <si>
    <t xml:space="preserve">1110 N BENTALOU DTREET               </t>
  </si>
  <si>
    <t>938801000</t>
  </si>
  <si>
    <t xml:space="preserve">3300 GAITHER ROAD            </t>
  </si>
  <si>
    <t>155404200</t>
  </si>
  <si>
    <t>443102200</t>
  </si>
  <si>
    <t xml:space="preserve">RESIDENCE                            </t>
  </si>
  <si>
    <t xml:space="preserve">999 CROUSE MILL ROAD         </t>
  </si>
  <si>
    <t xml:space="preserve">KEYMAR              </t>
  </si>
  <si>
    <t xml:space="preserve">BOYS HOME SOCIETY INC               </t>
  </si>
  <si>
    <t>852800400</t>
  </si>
  <si>
    <t xml:space="preserve">810 PARK AVENUE                      </t>
  </si>
  <si>
    <t>652400100</t>
  </si>
  <si>
    <t xml:space="preserve">INDEPENDENT LIVING PROGRAM           </t>
  </si>
  <si>
    <t xml:space="preserve">11160 VEIRS MILL ROAD        </t>
  </si>
  <si>
    <t xml:space="preserve">WHEATON             </t>
  </si>
  <si>
    <t>652402800</t>
  </si>
  <si>
    <t xml:space="preserve">WASHINGTON DC                        </t>
  </si>
  <si>
    <t xml:space="preserve">924 G STREET NW              </t>
  </si>
  <si>
    <t xml:space="preserve">DC  </t>
  </si>
  <si>
    <t>143403900</t>
  </si>
  <si>
    <t xml:space="preserve">12146 CEDAR RIDGE ROAD       </t>
  </si>
  <si>
    <t xml:space="preserve">WILLIAMSPORT        </t>
  </si>
  <si>
    <t xml:space="preserve">CHILDREN CHOICE OF MARYLAND         </t>
  </si>
  <si>
    <t>643403700</t>
  </si>
  <si>
    <t xml:space="preserve">INTERNATIONAL PLAZA II               </t>
  </si>
  <si>
    <t xml:space="preserve">PHILADELPHIA        </t>
  </si>
  <si>
    <t xml:space="preserve">PA  </t>
  </si>
  <si>
    <t>801203202</t>
  </si>
  <si>
    <t xml:space="preserve">205 BLOOMSBURY AVE           </t>
  </si>
  <si>
    <t xml:space="preserve">CATONSVILLE         </t>
  </si>
  <si>
    <t>801203201</t>
  </si>
  <si>
    <t>801203200</t>
  </si>
  <si>
    <t>254300100</t>
  </si>
  <si>
    <t xml:space="preserve">WASHINGTON          </t>
  </si>
  <si>
    <t xml:space="preserve">CONCERN                             </t>
  </si>
  <si>
    <t>217003500</t>
  </si>
  <si>
    <t xml:space="preserve">4500 FORBES BLVD                     </t>
  </si>
  <si>
    <t xml:space="preserve">LANHAM              </t>
  </si>
  <si>
    <t>415213100</t>
  </si>
  <si>
    <t xml:space="preserve">1441 TAYLORS ISLAND ROAD     </t>
  </si>
  <si>
    <t xml:space="preserve">WOOLFORD            </t>
  </si>
  <si>
    <t>378802400</t>
  </si>
  <si>
    <t xml:space="preserve">DAISYFIELDS FOUNDATION II            </t>
  </si>
  <si>
    <t xml:space="preserve">3812 EDNOR ROAD              </t>
  </si>
  <si>
    <t>473800400</t>
  </si>
  <si>
    <t xml:space="preserve">THE DAISYFIELDS FOUNDATION           </t>
  </si>
  <si>
    <t xml:space="preserve">3814 EDNOR ROAD              </t>
  </si>
  <si>
    <t>160102400</t>
  </si>
  <si>
    <t xml:space="preserve">204 W LANVALE STREET         </t>
  </si>
  <si>
    <t xml:space="preserve">FAMILY THAT CARES                   </t>
  </si>
  <si>
    <t>459503300</t>
  </si>
  <si>
    <t xml:space="preserve">EDGEWOOD            </t>
  </si>
  <si>
    <t xml:space="preserve">FLORENCE CRITTENTON SERV OF BALT    </t>
  </si>
  <si>
    <t xml:space="preserve">3110 CRITTENTON PLACE        </t>
  </si>
  <si>
    <t xml:space="preserve">FOCUS ON YOUTH                      </t>
  </si>
  <si>
    <t>199108600</t>
  </si>
  <si>
    <t xml:space="preserve">2311 HILDAROSE DRIVE                 </t>
  </si>
  <si>
    <t xml:space="preserve">SILVER SPRINGS      </t>
  </si>
  <si>
    <t>606300400</t>
  </si>
  <si>
    <t xml:space="preserve">DAMAMLI INDEPENDENT LIVING           </t>
  </si>
  <si>
    <t xml:space="preserve">1320 FENWICK LANE SUITE 800  </t>
  </si>
  <si>
    <t xml:space="preserve">SILVER SPRING       </t>
  </si>
  <si>
    <t>507605600</t>
  </si>
  <si>
    <t xml:space="preserve">MARY'S MOUNT MANOR                   </t>
  </si>
  <si>
    <t xml:space="preserve">LANGWORTHY                           </t>
  </si>
  <si>
    <t xml:space="preserve">4109 QUEENSBURY ROAD         </t>
  </si>
  <si>
    <t xml:space="preserve">KEMP MILL GROUP HOME                 </t>
  </si>
  <si>
    <t xml:space="preserve">616 HYDE ROAD                </t>
  </si>
  <si>
    <t xml:space="preserve">HELEN SMITH GIRL'S HOME              </t>
  </si>
  <si>
    <t xml:space="preserve">700 HUDSON AVENUE            </t>
  </si>
  <si>
    <t xml:space="preserve">TAKOMA PARK         </t>
  </si>
  <si>
    <t xml:space="preserve">FAMILY TIES TRTMT FOSTER CAR         </t>
  </si>
  <si>
    <t xml:space="preserve">1320 FENWICK LANE            </t>
  </si>
  <si>
    <t>765008600</t>
  </si>
  <si>
    <t xml:space="preserve">STARTING OVER APARTMNT PROG          </t>
  </si>
  <si>
    <t xml:space="preserve">JUMOKE INC                          </t>
  </si>
  <si>
    <t>740503100</t>
  </si>
  <si>
    <t xml:space="preserve">2313 MARYLAND AVE                    </t>
  </si>
  <si>
    <t xml:space="preserve">KENNEDY KRIEGER INST THERAPEUTIC    </t>
  </si>
  <si>
    <t>304002000</t>
  </si>
  <si>
    <t xml:space="preserve">FOSTER CARE EMOTIONALLY DIS          </t>
  </si>
  <si>
    <t xml:space="preserve">2901 E BIDDLE STREET         </t>
  </si>
  <si>
    <t xml:space="preserve">KENT YOUTH INC/KENT YOUTH           </t>
  </si>
  <si>
    <t>411902900</t>
  </si>
  <si>
    <t xml:space="preserve">RESIDENTIAL PROGRAM                  </t>
  </si>
  <si>
    <t xml:space="preserve">7582 QUAKER NECK ROAD        </t>
  </si>
  <si>
    <t xml:space="preserve">CHESTERTOWN         </t>
  </si>
  <si>
    <t>481107100</t>
  </si>
  <si>
    <t xml:space="preserve">20528 BOLAND FARM RD STE 101 </t>
  </si>
  <si>
    <t xml:space="preserve">GERMANTOWN          </t>
  </si>
  <si>
    <t xml:space="preserve">KHI SERVICES INC/ KARMA ACADEMY     </t>
  </si>
  <si>
    <t>411901100</t>
  </si>
  <si>
    <t xml:space="preserve">RANDALLSTOWN                         </t>
  </si>
  <si>
    <t>156503600</t>
  </si>
  <si>
    <t xml:space="preserve">6410-G DOBBIN ROAD           </t>
  </si>
  <si>
    <t xml:space="preserve">COLUMBIA            </t>
  </si>
  <si>
    <t>938202000</t>
  </si>
  <si>
    <t xml:space="preserve">8908 LOUGHRAN TERRACE        </t>
  </si>
  <si>
    <t xml:space="preserve">FORT WASHINGTON     </t>
  </si>
  <si>
    <t>938202001</t>
  </si>
  <si>
    <t xml:space="preserve">7549 ABBINGTON DRIVE         </t>
  </si>
  <si>
    <t xml:space="preserve">OXON HILL           </t>
  </si>
  <si>
    <t>938202002</t>
  </si>
  <si>
    <t xml:space="preserve">11409 KEYSTONE AVE           </t>
  </si>
  <si>
    <t xml:space="preserve">CLINTON             </t>
  </si>
  <si>
    <t>380904800</t>
  </si>
  <si>
    <t xml:space="preserve">SALEM GROUP HOME                     </t>
  </si>
  <si>
    <t xml:space="preserve">23704 OCEAN GATEWAY          </t>
  </si>
  <si>
    <t xml:space="preserve">MARDELA SPRINGS     </t>
  </si>
  <si>
    <t>380904801</t>
  </si>
  <si>
    <t xml:space="preserve">SALISBURY BOYS HOME                  </t>
  </si>
  <si>
    <t>380904802</t>
  </si>
  <si>
    <t xml:space="preserve">THERAPEUTIC GIRLS HOME               </t>
  </si>
  <si>
    <t>380904803</t>
  </si>
  <si>
    <t>851300700</t>
  </si>
  <si>
    <t xml:space="preserve">MARLENE B VINSON HOME                </t>
  </si>
  <si>
    <t xml:space="preserve">4934 OLD COURT ROAD          </t>
  </si>
  <si>
    <t xml:space="preserve">RANDALLSTOWN        </t>
  </si>
  <si>
    <t>851300701</t>
  </si>
  <si>
    <t>138405800</t>
  </si>
  <si>
    <t xml:space="preserve">8 MARKET PLACE SUITE 408     </t>
  </si>
  <si>
    <t>138405801</t>
  </si>
  <si>
    <t>331109100</t>
  </si>
  <si>
    <t xml:space="preserve">605 SALEM DRIVE              </t>
  </si>
  <si>
    <t xml:space="preserve">FROSTBURG           </t>
  </si>
  <si>
    <t xml:space="preserve">MCJOY'S JOY COVENANT                </t>
  </si>
  <si>
    <t>111003900</t>
  </si>
  <si>
    <t xml:space="preserve">4807 ALTHEA AVENUE                   </t>
  </si>
  <si>
    <t xml:space="preserve">MUMSEY RESIDENTIAL CARE INC         </t>
  </si>
  <si>
    <t xml:space="preserve">3512 DEVONSHIRE DRIVE                </t>
  </si>
  <si>
    <t xml:space="preserve">MY SISTER'S HOUSE                   </t>
  </si>
  <si>
    <t>666801100</t>
  </si>
  <si>
    <t xml:space="preserve">4502 HENDERSON ROAD                  </t>
  </si>
  <si>
    <t xml:space="preserve">TEMPLE HILLS        </t>
  </si>
  <si>
    <t>150702800</t>
  </si>
  <si>
    <t xml:space="preserve">708 PARK AVENUE                      </t>
  </si>
  <si>
    <t>150703600</t>
  </si>
  <si>
    <t xml:space="preserve">7960 HENRYTON ROAD                   </t>
  </si>
  <si>
    <t xml:space="preserve">MARRIOTTSVILLE      </t>
  </si>
  <si>
    <t>296202100</t>
  </si>
  <si>
    <t xml:space="preserve">540 E BELVEDERE AVE                  </t>
  </si>
  <si>
    <t>530201300</t>
  </si>
  <si>
    <t xml:space="preserve">540 E BELVEDERE AVE          </t>
  </si>
  <si>
    <t>454800100</t>
  </si>
  <si>
    <t xml:space="preserve">4404 MAINE AVENUE            </t>
  </si>
  <si>
    <t xml:space="preserve">OUR HOUSE INC                       </t>
  </si>
  <si>
    <t>944801200</t>
  </si>
  <si>
    <t xml:space="preserve">19715 ZION ROAD                      </t>
  </si>
  <si>
    <t xml:space="preserve">BROOKEVILLE         </t>
  </si>
  <si>
    <t>555800000</t>
  </si>
  <si>
    <t xml:space="preserve">7010 BRADDOCK ROAD           </t>
  </si>
  <si>
    <t xml:space="preserve">ANNANDALE           </t>
  </si>
  <si>
    <t xml:space="preserve">VA  </t>
  </si>
  <si>
    <t>654600500</t>
  </si>
  <si>
    <t xml:space="preserve">805 E FAYETTE STREET                 </t>
  </si>
  <si>
    <t>546002600</t>
  </si>
  <si>
    <t xml:space="preserve">805 E FAYETTE STREET         </t>
  </si>
  <si>
    <t xml:space="preserve">PROGRESSIVE HORIZONS INC I          </t>
  </si>
  <si>
    <t>258302000</t>
  </si>
  <si>
    <t xml:space="preserve">7708 MIDDLESEX PLACE                 </t>
  </si>
  <si>
    <t xml:space="preserve">PROGRESSIVE HORIZONS INC II         </t>
  </si>
  <si>
    <t xml:space="preserve">918 LYNHURST                         </t>
  </si>
  <si>
    <t xml:space="preserve">PROGRESSIVE HORIZONS INC III        </t>
  </si>
  <si>
    <t>366802900</t>
  </si>
  <si>
    <t xml:space="preserve">4618 CRADDOCK AVENUE                 </t>
  </si>
  <si>
    <t xml:space="preserve">PROGRESSIVE HORIZONS INC IV         </t>
  </si>
  <si>
    <t>666800300</t>
  </si>
  <si>
    <t xml:space="preserve">2408 KEYWORTH                        </t>
  </si>
  <si>
    <t xml:space="preserve">PROGRESSIVE HORIZONS INC V          </t>
  </si>
  <si>
    <t>143603100</t>
  </si>
  <si>
    <t xml:space="preserve">4136 THE ALAMEDA                     </t>
  </si>
  <si>
    <t xml:space="preserve">PROGRESSIVE HORIZONS INC VI         </t>
  </si>
  <si>
    <t>934701100</t>
  </si>
  <si>
    <t xml:space="preserve">1808 E 31ST STREET                   </t>
  </si>
  <si>
    <t xml:space="preserve">PROGRESSIVE HORIZONS INC VII        </t>
  </si>
  <si>
    <t>934702000</t>
  </si>
  <si>
    <t xml:space="preserve">7000 SECURITY BLVD                   </t>
  </si>
  <si>
    <t>167706300</t>
  </si>
  <si>
    <t xml:space="preserve">2191 DEFENSE HIGHWAY STE 312 </t>
  </si>
  <si>
    <t xml:space="preserve">CROFTON             </t>
  </si>
  <si>
    <t xml:space="preserve">SAFE INC/SAFE HEALING HOUSE         </t>
  </si>
  <si>
    <t>951601800</t>
  </si>
  <si>
    <t xml:space="preserve">5408 CLIFTON AVE                     </t>
  </si>
  <si>
    <t>329800100</t>
  </si>
  <si>
    <t xml:space="preserve">8504 MAPLEVILLE ROAD         </t>
  </si>
  <si>
    <t xml:space="preserve">BOONSBORO           </t>
  </si>
  <si>
    <t>710303400</t>
  </si>
  <si>
    <t xml:space="preserve">1012 14TH STREET NW 14TH FL  </t>
  </si>
  <si>
    <t xml:space="preserve">STRUCTURES YOUTH HOME INC           </t>
  </si>
  <si>
    <t>380902100</t>
  </si>
  <si>
    <t xml:space="preserve">12350 VICTORY PLACE                  </t>
  </si>
  <si>
    <t xml:space="preserve">NEWBURG             </t>
  </si>
  <si>
    <t xml:space="preserve">THE ARC NORTHERN CHESAPEAKE         </t>
  </si>
  <si>
    <t>407878100</t>
  </si>
  <si>
    <t xml:space="preserve">4513 PHILADELPHIA ROAD               </t>
  </si>
  <si>
    <t xml:space="preserve">ABERDEEN            </t>
  </si>
  <si>
    <t>572703100</t>
  </si>
  <si>
    <t xml:space="preserve">1605 CROMWELL BRIDGE ROAD            </t>
  </si>
  <si>
    <t>572704900</t>
  </si>
  <si>
    <t xml:space="preserve">DIAGNOSTIC CENTER                    </t>
  </si>
  <si>
    <t xml:space="preserve">1605 CROMWELL BRIDGE ROAD    </t>
  </si>
  <si>
    <t>807504200</t>
  </si>
  <si>
    <t xml:space="preserve">600 REISTERSTOWN RD STE 306  </t>
  </si>
  <si>
    <t xml:space="preserve">THE MENTAL HEALTH CENTER            </t>
  </si>
  <si>
    <t>546003400</t>
  </si>
  <si>
    <t xml:space="preserve">1180 PROFESSIONAL COURT              </t>
  </si>
  <si>
    <t xml:space="preserve">HAGERSTOWN          </t>
  </si>
  <si>
    <t xml:space="preserve">THE PROGRESSIVE LIFE CENTER         </t>
  </si>
  <si>
    <t>635701600</t>
  </si>
  <si>
    <t xml:space="preserve">2641 MARYLAND AVENUE                 </t>
  </si>
  <si>
    <t xml:space="preserve">TUTTIE'S PLACE I                    </t>
  </si>
  <si>
    <t>772204400</t>
  </si>
  <si>
    <t xml:space="preserve">5317 BELLEVILLE AVE                  </t>
  </si>
  <si>
    <t xml:space="preserve">TUTTIE'S PLACE II                   </t>
  </si>
  <si>
    <t>772204401</t>
  </si>
  <si>
    <t xml:space="preserve">5319 BELLEVILLE AVE                  </t>
  </si>
  <si>
    <t xml:space="preserve">TUTTIE'S PLACE III                  </t>
  </si>
  <si>
    <t>772204402</t>
  </si>
  <si>
    <t xml:space="preserve">3720 MAMON AVENUE                    </t>
  </si>
  <si>
    <t xml:space="preserve">TUTTIE'S PLACE IV                   </t>
  </si>
  <si>
    <t>772204403</t>
  </si>
  <si>
    <t xml:space="preserve">3000 CHELSEA TERRANCE                </t>
  </si>
  <si>
    <t>619701900</t>
  </si>
  <si>
    <t xml:space="preserve">820 FLORIDA AVENUE           </t>
  </si>
  <si>
    <t>696905400</t>
  </si>
  <si>
    <t xml:space="preserve">WHERE ANGELS TREAD                  </t>
  </si>
  <si>
    <t>258301100</t>
  </si>
  <si>
    <t xml:space="preserve">9800 ROSARYVILLE ROAD                </t>
  </si>
  <si>
    <t xml:space="preserve">UPPER MARLBORO      </t>
  </si>
  <si>
    <t>453600200</t>
  </si>
  <si>
    <t xml:space="preserve">2502 W NORTHERN PARKWAY      </t>
  </si>
  <si>
    <t xml:space="preserve">YOUTH ENTERPRISE SERVICES INC       </t>
  </si>
  <si>
    <t>907802900</t>
  </si>
  <si>
    <t xml:space="preserve">YOUTH MANOR INC                     </t>
  </si>
  <si>
    <t>734100800</t>
  </si>
  <si>
    <t xml:space="preserve">5727 TENNYSON STREET                 </t>
  </si>
  <si>
    <t xml:space="preserve">RIVERDALE           </t>
  </si>
  <si>
    <t>694402700</t>
  </si>
  <si>
    <t xml:space="preserve">517 CHURCH STREET                    </t>
  </si>
  <si>
    <t xml:space="preserve">BROOKLYN            </t>
  </si>
  <si>
    <t>TFC</t>
  </si>
  <si>
    <t>RGH</t>
  </si>
  <si>
    <t>DOB</t>
  </si>
  <si>
    <t>Program</t>
  </si>
  <si>
    <t>CHOSEN</t>
  </si>
  <si>
    <t xml:space="preserve">ST. VINCENT'S CHILD CARE                 </t>
  </si>
  <si>
    <t xml:space="preserve">ASSOCIATED CATHOLIC CHARITIES </t>
  </si>
  <si>
    <t>BOARD OF CHILD CARE</t>
  </si>
  <si>
    <t xml:space="preserve">TREATMENT FOSTER CARE                          </t>
  </si>
  <si>
    <t xml:space="preserve">BOARD OF CHILD CARE         </t>
  </si>
  <si>
    <t xml:space="preserve">RESIDENTIAL PROGRAM                              </t>
  </si>
  <si>
    <t xml:space="preserve">BOWLING BROOK PREPARATORY SCHOOL   </t>
  </si>
  <si>
    <t xml:space="preserve">CATHOLIC CHARITIES, WASHINGTON DC </t>
  </si>
  <si>
    <t xml:space="preserve">LONG TERM CARE PROGRAM                         </t>
  </si>
  <si>
    <t xml:space="preserve">TRANSITIONAL LIVING                               </t>
  </si>
  <si>
    <t xml:space="preserve">TREATMENT FOSTER CARE PROGRAM                  </t>
  </si>
  <si>
    <t xml:space="preserve">CHILDREN'S HOME INC </t>
  </si>
  <si>
    <t>SMALL GROUP HOME</t>
  </si>
  <si>
    <t xml:space="preserve">COMMUNITY CONNECTIONS </t>
  </si>
  <si>
    <t xml:space="preserve">DAISYFIELDS FOUNDATION INC    </t>
  </si>
  <si>
    <t xml:space="preserve">DAISYFIELDS FOUNDATIONS INC    </t>
  </si>
  <si>
    <t xml:space="preserve">KHI SERVICES INC./KARMA ACADEMY </t>
  </si>
  <si>
    <t xml:space="preserve">ROCKVILLE                      </t>
  </si>
  <si>
    <t xml:space="preserve">KIDS PEACE NATL CTR FOR KIDS  </t>
  </si>
  <si>
    <t>INTENSIVE TREATMENT FOSTER CARE</t>
  </si>
  <si>
    <t xml:space="preserve">KOBA INSTITUTE INC          </t>
  </si>
  <si>
    <t xml:space="preserve">KOBA INSTITUTE INC    </t>
  </si>
  <si>
    <t xml:space="preserve">KOBA INSTITUTE INC </t>
  </si>
  <si>
    <t xml:space="preserve">LACEY C BROWN YOUTH GROUP HOME                            </t>
  </si>
  <si>
    <t xml:space="preserve">TREATMENT FOSTER CARE                                 </t>
  </si>
  <si>
    <t xml:space="preserve">PRESSLEY RIDGE               </t>
  </si>
  <si>
    <t>SAFE HEALING HOUSE</t>
  </si>
  <si>
    <t xml:space="preserve">RESIDENTIAL CARE INC  </t>
  </si>
  <si>
    <t>FOUNDATIONS FOR HOME &amp; COMMUNITY</t>
  </si>
  <si>
    <t xml:space="preserve">SPECIAL PATHS TFC                            </t>
  </si>
  <si>
    <t xml:space="preserve">THE GREGORY FOUNDATION INC </t>
  </si>
  <si>
    <t xml:space="preserve">SAN MAR CHILDREN'S HOME INC       </t>
  </si>
  <si>
    <t xml:space="preserve">SAN MAR RESIDENTIAL PROGRAM             </t>
  </si>
  <si>
    <t xml:space="preserve">WIN TEAM SERVICES INC         </t>
  </si>
  <si>
    <t xml:space="preserve">WIN FAMILIES CARE TFC                    </t>
  </si>
  <si>
    <t xml:space="preserve">MANSION AT FOCUS POINT I            </t>
  </si>
  <si>
    <t xml:space="preserve">MANSION AT FOCUS POINT II     </t>
  </si>
  <si>
    <t xml:space="preserve">MANSION AT FOCUS POINT III          </t>
  </si>
  <si>
    <t>FOUNDATIONS</t>
  </si>
  <si>
    <t>JEFFERSON HOUSE</t>
  </si>
  <si>
    <t>PHILLIPS TEACHING HOMES</t>
  </si>
  <si>
    <t xml:space="preserve">PHILLIPS PROGRAM </t>
  </si>
  <si>
    <t xml:space="preserve">NEW PATHWAYS INC </t>
  </si>
  <si>
    <t xml:space="preserve">OFFSPRINGS INC </t>
  </si>
  <si>
    <t xml:space="preserve">MARTIN POLLAK PROJECT INC          </t>
  </si>
  <si>
    <t>TREATMENT FOSTER CARE</t>
  </si>
  <si>
    <t xml:space="preserve">THE ARROW PROJECT              </t>
  </si>
  <si>
    <t>WASHINGTON CO ARC</t>
  </si>
  <si>
    <t xml:space="preserve">HEARTS &amp; HOMES FOR YOUTH INC    </t>
  </si>
  <si>
    <t xml:space="preserve">MAPLE SHADE YOUTH &amp; FAM SERVICES </t>
  </si>
  <si>
    <t xml:space="preserve">TEENAGE MOTHER PROGRAM                       </t>
  </si>
  <si>
    <t xml:space="preserve">MARLENE B VINSON HOME        </t>
  </si>
  <si>
    <t>JANE EGENTON HOUSE</t>
  </si>
  <si>
    <t>THOMAS O'FARRELL YOUTH CENTER</t>
  </si>
  <si>
    <t xml:space="preserve">NAFI </t>
  </si>
  <si>
    <t>MORNINGSTAR YOUTH ACADEMY</t>
  </si>
  <si>
    <t xml:space="preserve">COPO INC  </t>
  </si>
  <si>
    <t xml:space="preserve">CEDAR RIDGE CHILDREN'S HOME    </t>
  </si>
  <si>
    <t>RESIDENTIAL SERVICES</t>
  </si>
  <si>
    <t>GENERAL TREATMENT PROGRAM</t>
  </si>
  <si>
    <t>MOTHER INFANT PROGRAM</t>
  </si>
  <si>
    <t xml:space="preserve">RESIDENTIAL GROUP HOME           </t>
  </si>
  <si>
    <t xml:space="preserve">MARYLAND SALEM CHILDREN'S TRUST INC </t>
  </si>
  <si>
    <t>SPECIALIZED FOSTER CARE</t>
  </si>
  <si>
    <t>Program MMIS #</t>
  </si>
  <si>
    <r>
      <t xml:space="preserve">DAILY ATTENDANCE FOR THE INVOICE MONTH
</t>
    </r>
    <r>
      <rPr>
        <sz val="10"/>
        <rFont val="Arial"/>
        <family val="2"/>
      </rPr>
      <t xml:space="preserve">(Y OR N </t>
    </r>
    <r>
      <rPr>
        <b/>
        <sz val="10"/>
        <color indexed="10"/>
        <rFont val="Arial"/>
        <family val="2"/>
      </rPr>
      <t>REQUIRED</t>
    </r>
    <r>
      <rPr>
        <sz val="10"/>
        <rFont val="Arial"/>
        <family val="2"/>
      </rPr>
      <t xml:space="preserve"> FOR EACH DATE FROM BEGIN TO END)</t>
    </r>
  </si>
  <si>
    <t>INTERNATIONAL PLAZA II , Suite 325</t>
  </si>
  <si>
    <t>801 PENNSYLAVANIA AVE S E   Suite 201</t>
  </si>
  <si>
    <t>1421 CHARLESTOWN DRIVE , K Court</t>
  </si>
  <si>
    <t xml:space="preserve">6600 YORK ROAD  Suite 111            </t>
  </si>
  <si>
    <t xml:space="preserve">BOONSBORO            </t>
  </si>
  <si>
    <t>MMIS #</t>
  </si>
  <si>
    <r>
      <t xml:space="preserve">The </t>
    </r>
    <r>
      <rPr>
        <b/>
        <sz val="10"/>
        <rFont val="Arial"/>
        <family val="2"/>
      </rPr>
      <t>Daily Attendance</t>
    </r>
    <r>
      <rPr>
        <sz val="10"/>
        <rFont val="Arial"/>
        <family val="0"/>
      </rPr>
      <t xml:space="preserve"> </t>
    </r>
    <r>
      <rPr>
        <b/>
        <sz val="10"/>
        <rFont val="Arial"/>
        <family val="2"/>
      </rPr>
      <t>MUST</t>
    </r>
    <r>
      <rPr>
        <sz val="10"/>
        <rFont val="Arial"/>
        <family val="0"/>
      </rPr>
      <t xml:space="preserve"> agree </t>
    </r>
    <r>
      <rPr>
        <sz val="10"/>
        <rFont val="Arial"/>
        <family val="2"/>
      </rPr>
      <t xml:space="preserve">with the </t>
    </r>
    <r>
      <rPr>
        <b/>
        <sz val="10"/>
        <rFont val="Arial"/>
        <family val="2"/>
      </rPr>
      <t>Total Days in Program</t>
    </r>
    <r>
      <rPr>
        <sz val="10"/>
        <rFont val="Arial"/>
        <family val="2"/>
      </rPr>
      <t xml:space="preserve">, which is calculated based on the </t>
    </r>
    <r>
      <rPr>
        <b/>
        <sz val="10"/>
        <rFont val="Arial"/>
        <family val="2"/>
      </rPr>
      <t>Begin</t>
    </r>
    <r>
      <rPr>
        <sz val="10"/>
        <rFont val="Arial"/>
        <family val="2"/>
      </rPr>
      <t xml:space="preserve"> and
</t>
    </r>
    <r>
      <rPr>
        <b/>
        <sz val="10"/>
        <rFont val="Arial"/>
        <family val="2"/>
      </rPr>
      <t>End</t>
    </r>
    <r>
      <rPr>
        <sz val="10"/>
        <rFont val="Arial"/>
        <family val="2"/>
      </rPr>
      <t xml:space="preserve"> </t>
    </r>
    <r>
      <rPr>
        <b/>
        <sz val="10"/>
        <rFont val="Arial"/>
        <family val="2"/>
      </rPr>
      <t>Dates</t>
    </r>
    <r>
      <rPr>
        <sz val="10"/>
        <rFont val="Arial"/>
        <family val="2"/>
      </rPr>
      <t xml:space="preserve"> entered. </t>
    </r>
  </si>
  <si>
    <t>Telephone Number</t>
  </si>
  <si>
    <t>MD MEDICAID REHAB OPTION PROGRAM - MMIS Numbers</t>
  </si>
  <si>
    <t>PROVIDER TELEPHONE #</t>
  </si>
  <si>
    <t>TOTAL DAYS IN
PROGRAM THIS MONTH</t>
  </si>
  <si>
    <t xml:space="preserve">11) The total is automatically calculated for each child. </t>
  </si>
  <si>
    <r>
      <t xml:space="preserve">Information can only be entered in color coded areas of each form
   </t>
    </r>
    <r>
      <rPr>
        <sz val="12"/>
        <color indexed="57"/>
        <rFont val="Comic Sans MS"/>
        <family val="4"/>
      </rPr>
      <t>AGENCY PROVIDERS</t>
    </r>
    <r>
      <rPr>
        <sz val="12"/>
        <rFont val="Comic Sans MS"/>
        <family val="4"/>
      </rPr>
      <t xml:space="preserve"> </t>
    </r>
    <r>
      <rPr>
        <sz val="10"/>
        <rFont val="Arial"/>
        <family val="2"/>
      </rPr>
      <t xml:space="preserve">should only complete information in the </t>
    </r>
    <r>
      <rPr>
        <sz val="12"/>
        <color indexed="57"/>
        <rFont val="Comic Sans MS"/>
        <family val="4"/>
      </rPr>
      <t>GREEN</t>
    </r>
    <r>
      <rPr>
        <sz val="10"/>
        <rFont val="Arial"/>
        <family val="2"/>
      </rPr>
      <t xml:space="preserve"> areas</t>
    </r>
  </si>
  <si>
    <r>
      <t xml:space="preserve">A </t>
    </r>
    <r>
      <rPr>
        <sz val="12"/>
        <color indexed="10"/>
        <rFont val="Comic Sans MS"/>
        <family val="4"/>
      </rPr>
      <t>CHECK TOTALS</t>
    </r>
    <r>
      <rPr>
        <sz val="10"/>
        <color indexed="10"/>
        <rFont val="Arial"/>
        <family val="2"/>
      </rPr>
      <t xml:space="preserve"> </t>
    </r>
    <r>
      <rPr>
        <sz val="10"/>
        <rFont val="Arial"/>
        <family val="2"/>
      </rPr>
      <t>error message indicates a discrepancy in attendance tracking. 
Any forms submitted with this error message will be returned to the provider for correction.</t>
    </r>
  </si>
  <si>
    <t>GENERAL INFORMATION:</t>
  </si>
  <si>
    <t>DIRECTIONS FOR PROVIDER AGENCIES:</t>
  </si>
  <si>
    <t>MOTHER AND INFANT - 
   SECOND GENERATIONS</t>
  </si>
  <si>
    <t xml:space="preserve">BAPTIST FAMILY &amp; CHILDREN'S 
   SERVICES INC.   </t>
  </si>
  <si>
    <t>FAMILY &amp; CHILDRENS SERVICES 
   OF CENTRAL MD</t>
  </si>
  <si>
    <t xml:space="preserve">PERMANENCY PROJECT             </t>
  </si>
  <si>
    <r>
      <t xml:space="preserve">  6) Complete the Daily Attendance section for each child. If the child was PHYSICALLY in the facility, </t>
    </r>
    <r>
      <rPr>
        <sz val="10"/>
        <rFont val="Arial"/>
        <family val="2"/>
      </rPr>
      <t>enter Y</t>
    </r>
    <r>
      <rPr>
        <sz val="10"/>
        <rFont val="Arial"/>
        <family val="0"/>
      </rPr>
      <t>. If the child was
      absent overnight (e.g., home visit), enter N. 
      EITHER Y or N MUST be entered for each day a child in enrolled in the program.</t>
    </r>
  </si>
  <si>
    <r>
      <t xml:space="preserve">Questions???: Please call 703-251-8714 or e-mail a message to </t>
    </r>
    <r>
      <rPr>
        <u val="single"/>
        <sz val="12"/>
        <color indexed="10"/>
        <rFont val="Comic Sans MS"/>
        <family val="4"/>
      </rPr>
      <t>MDRehabProgram@maximus.com</t>
    </r>
  </si>
  <si>
    <t xml:space="preserve">YOUTHTOWN USA           </t>
  </si>
  <si>
    <t xml:space="preserve">      Keep an electronic and printed copy of each month's file for your permanent records.</t>
  </si>
  <si>
    <t>ADDRESS</t>
  </si>
  <si>
    <t>CITY, STATE, ZIP</t>
  </si>
  <si>
    <r>
      <t xml:space="preserve">      The e-mail subject line should read: </t>
    </r>
    <r>
      <rPr>
        <b/>
        <sz val="10"/>
        <color indexed="12"/>
        <rFont val="Arial"/>
        <family val="2"/>
      </rPr>
      <t>"MD REHAB"</t>
    </r>
    <r>
      <rPr>
        <sz val="10"/>
        <rFont val="Arial"/>
        <family val="0"/>
      </rPr>
      <t>.</t>
    </r>
  </si>
  <si>
    <t>DO NOT ADD OR DELETE ROWS IN THE FORMS.</t>
  </si>
  <si>
    <t>LOCAL DEPARTMENT OF JUVENILE SERVICES</t>
  </si>
  <si>
    <t>ASSIST #</t>
  </si>
  <si>
    <t xml:space="preserve">Local Department of Juvenile Services      </t>
  </si>
  <si>
    <t>AREA DJS USE ONLY</t>
  </si>
  <si>
    <t>DEPARTMENT OF JUVENILE SERVICES</t>
  </si>
  <si>
    <t>Area</t>
  </si>
  <si>
    <t>(5)         Grand Total # of Days</t>
  </si>
  <si>
    <r>
      <t xml:space="preserve">2A. INVOICE # </t>
    </r>
    <r>
      <rPr>
        <sz val="9"/>
        <rFont val="Arial"/>
        <family val="2"/>
      </rPr>
      <t>(FY-MM-#)</t>
    </r>
  </si>
  <si>
    <t>2B. PURCHASE ORDER #</t>
  </si>
  <si>
    <r>
      <t xml:space="preserve">State of Maryland       
</t>
    </r>
    <r>
      <rPr>
        <b/>
        <sz val="12"/>
        <rFont val="Arial"/>
        <family val="2"/>
      </rPr>
      <t>PURCHASE OF RESIDENTIAL CARE - ATTENDANCE SHEET
LOCAL DEPARTMENT OF JUVENILE SERVICES</t>
    </r>
  </si>
  <si>
    <r>
      <t xml:space="preserve">State of Maryland       
Foster Care Program               
</t>
    </r>
    <r>
      <rPr>
        <b/>
        <sz val="14"/>
        <rFont val="Arial"/>
        <family val="2"/>
      </rPr>
      <t>PURCHASE OF RESIDENTIAL CARE - INVOICE
LOCAL DEPARTMENT OF JUVENILE SERVICES</t>
    </r>
  </si>
  <si>
    <t>Directions for Using Purchase of Residential Care Attendance Sheet/Invoice Form</t>
  </si>
  <si>
    <t>Complete one form for each Area DJS submission and save each file with a different name.</t>
  </si>
  <si>
    <r>
      <t xml:space="preserve">  </t>
    </r>
    <r>
      <rPr>
        <b/>
        <sz val="12"/>
        <color indexed="13"/>
        <rFont val="Comic Sans MS"/>
        <family val="4"/>
      </rPr>
      <t>DJS STAFF</t>
    </r>
    <r>
      <rPr>
        <b/>
        <sz val="10"/>
        <rFont val="Arial"/>
        <family val="2"/>
      </rPr>
      <t xml:space="preserve"> </t>
    </r>
    <r>
      <rPr>
        <sz val="10"/>
        <rFont val="Arial"/>
        <family val="2"/>
      </rPr>
      <t xml:space="preserve">should only complete information in the </t>
    </r>
    <r>
      <rPr>
        <b/>
        <sz val="12"/>
        <color indexed="13"/>
        <rFont val="Comic Sans MS"/>
        <family val="4"/>
      </rPr>
      <t>YELLOW</t>
    </r>
    <r>
      <rPr>
        <sz val="10"/>
        <rFont val="Arial"/>
        <family val="2"/>
      </rPr>
      <t xml:space="preserve"> areas</t>
    </r>
  </si>
  <si>
    <r>
      <t xml:space="preserve">Enter the beginning and ending date each child is in the program for the invoiced month.
</t>
    </r>
    <r>
      <rPr>
        <b/>
        <sz val="10"/>
        <rFont val="Arial"/>
        <family val="2"/>
      </rPr>
      <t>This information will be used for payment from the appropriate DJS Area Office.</t>
    </r>
  </si>
  <si>
    <t xml:space="preserve">  3) For each child, enter: First, Middle Initial, and Last Name; ASSIST ID #; Medicaid ID (MA) #; Date of Birth, and SSN.</t>
  </si>
  <si>
    <r>
      <t xml:space="preserve">14) E-mail the file to the appropriate Area DJS Office(s) (e-mail addresses are listed on </t>
    </r>
    <r>
      <rPr>
        <b/>
        <sz val="10"/>
        <rFont val="Arial"/>
        <family val="2"/>
      </rPr>
      <t xml:space="preserve">"DJS E-mail Addresses" </t>
    </r>
    <r>
      <rPr>
        <sz val="10"/>
        <rFont val="Arial"/>
        <family val="0"/>
      </rPr>
      <t xml:space="preserve">tab). </t>
    </r>
  </si>
  <si>
    <t xml:space="preserve">      Print, sign, and mail copies of the invoice to the appropriate Area DJS Office(s).</t>
  </si>
  <si>
    <r>
      <t xml:space="preserve">  9) Basic Care: </t>
    </r>
    <r>
      <rPr>
        <sz val="10"/>
        <rFont val="Arial"/>
        <family val="2"/>
      </rPr>
      <t xml:space="preserve">Daily Rate </t>
    </r>
    <r>
      <rPr>
        <sz val="10"/>
        <rFont val="Arial"/>
        <family val="0"/>
      </rPr>
      <t>- If the child was placed or discharged during the month, enter the approved daily rate.
                          Subtotal is automatically calculated.</t>
    </r>
  </si>
  <si>
    <t xml:space="preserve">10) If applicable, enter the number of days the child received Educational service and the assigned educational rate. 
      Subtotal is automatically calculated. </t>
  </si>
  <si>
    <r>
      <t xml:space="preserve">Enter Y for each night the child is PHYSICALLY in the facility and N for each night the child is not physically in the facility. If the child is discharged in the middle of the month, the End Date should be the date of the last </t>
    </r>
    <r>
      <rPr>
        <b/>
        <sz val="10"/>
        <rFont val="Arial"/>
        <family val="2"/>
      </rPr>
      <t>NIGHT</t>
    </r>
    <r>
      <rPr>
        <sz val="10"/>
        <rFont val="Arial"/>
        <family val="0"/>
      </rPr>
      <t xml:space="preserve"> spent in care.  A child discharged during the
day on the 16th of the month would show an End Date of the 15th of the month, since the 15th was the last night spent in the program. 
</t>
    </r>
    <r>
      <rPr>
        <b/>
        <sz val="10"/>
        <rFont val="Arial"/>
        <family val="2"/>
      </rPr>
      <t>This information will be used for the Medicaid Rehab Option Program and does NOT affect your payment.</t>
    </r>
  </si>
  <si>
    <t xml:space="preserve">12) Enter the name of the authorized person completing this form and certifying the information is correct and payment has not
      been received. Enter the date the form is completed. </t>
  </si>
  <si>
    <t xml:space="preserve">  8) Enter the Invoice #, Purchase Order #, and DJS Region. An unique # should be used for each invoice.</t>
  </si>
  <si>
    <r>
      <t xml:space="preserve">13) Save file in the following format: </t>
    </r>
    <r>
      <rPr>
        <b/>
        <sz val="10"/>
        <color indexed="12"/>
        <rFont val="Arial"/>
        <family val="2"/>
      </rPr>
      <t>ProviderName-DJSArea#MMYY</t>
    </r>
    <r>
      <rPr>
        <sz val="10"/>
        <rFont val="Arial"/>
        <family val="2"/>
      </rPr>
      <t xml:space="preserve"> (e.g., XYZGroupHome-DJSAR31205). </t>
    </r>
    <r>
      <rPr>
        <b/>
        <sz val="10"/>
        <rFont val="Arial"/>
        <family val="2"/>
      </rPr>
      <t>RENAME</t>
    </r>
    <r>
      <rPr>
        <sz val="10"/>
        <rFont val="Arial"/>
        <family val="2"/>
      </rPr>
      <t xml:space="preserve"> the file each month.</t>
    </r>
  </si>
  <si>
    <r>
      <t>D</t>
    </r>
    <r>
      <rPr>
        <sz val="9"/>
        <color indexed="9"/>
        <rFont val="CG Times"/>
        <family val="1"/>
      </rPr>
      <t>EPARTMENT</t>
    </r>
    <r>
      <rPr>
        <sz val="12"/>
        <color indexed="9"/>
        <rFont val="CG Times"/>
        <family val="1"/>
      </rPr>
      <t xml:space="preserve"> </t>
    </r>
    <r>
      <rPr>
        <sz val="9"/>
        <color indexed="9"/>
        <rFont val="CG Times"/>
        <family val="1"/>
      </rPr>
      <t>OF</t>
    </r>
    <r>
      <rPr>
        <sz val="12"/>
        <color indexed="9"/>
        <rFont val="CG Times"/>
        <family val="1"/>
      </rPr>
      <t xml:space="preserve"> </t>
    </r>
    <r>
      <rPr>
        <sz val="14"/>
        <color indexed="9"/>
        <rFont val="CG Times"/>
        <family val="1"/>
      </rPr>
      <t>J</t>
    </r>
    <r>
      <rPr>
        <sz val="9"/>
        <color indexed="9"/>
        <rFont val="CG Times"/>
        <family val="1"/>
      </rPr>
      <t>UVENILE</t>
    </r>
    <r>
      <rPr>
        <sz val="12"/>
        <color indexed="9"/>
        <rFont val="CG Times"/>
        <family val="1"/>
      </rPr>
      <t xml:space="preserve"> </t>
    </r>
    <r>
      <rPr>
        <sz val="14"/>
        <color indexed="9"/>
        <rFont val="CG Times"/>
        <family val="1"/>
      </rPr>
      <t>S</t>
    </r>
    <r>
      <rPr>
        <sz val="9"/>
        <color indexed="9"/>
        <rFont val="CG Times"/>
        <family val="1"/>
      </rPr>
      <t>ERVICES</t>
    </r>
  </si>
  <si>
    <t>The form should be submitted monthly to the appropriate DJS Area Finance Office</t>
  </si>
  <si>
    <t>DJS Area I Accounts Payable</t>
  </si>
  <si>
    <t>One Center Plaza</t>
  </si>
  <si>
    <t>120 W Fayette Street</t>
  </si>
  <si>
    <t>Baltimore,  MD  21201</t>
  </si>
  <si>
    <t>DJS Area II Accounts Payable</t>
  </si>
  <si>
    <t xml:space="preserve">120 W Fayette Street </t>
  </si>
  <si>
    <t>DJS Region III Accounts Payable</t>
  </si>
  <si>
    <t>326 Queen City Drive</t>
  </si>
  <si>
    <t>Cumberland, MD  21502</t>
  </si>
  <si>
    <t>DJS Area IV Accounts Payable</t>
  </si>
  <si>
    <t>405 Naylor Mill Road</t>
  </si>
  <si>
    <t>Salisbury MD  21801</t>
  </si>
  <si>
    <t>DJS Area V  Accounts Payable</t>
  </si>
  <si>
    <t>Post Office Box 699</t>
  </si>
  <si>
    <t>Cheltenham, MD 20623</t>
  </si>
  <si>
    <t>Mailing Address for Invoices</t>
  </si>
  <si>
    <t>E-Mail Address for Invoices</t>
  </si>
  <si>
    <t xml:space="preserve"> (410) 230-3360 </t>
  </si>
  <si>
    <t>dibattim@djs.state.md.us</t>
  </si>
  <si>
    <t>(410) 230-3360</t>
  </si>
  <si>
    <t xml:space="preserve">beanm@djs.state.md.us </t>
  </si>
  <si>
    <t>(443) 523-1547</t>
  </si>
  <si>
    <t>hipszert@djs.state.md.us</t>
  </si>
  <si>
    <t>duwannaj@djs.state.md.us</t>
  </si>
  <si>
    <t>(301) 396-4349</t>
  </si>
  <si>
    <t>(301) 777-2123</t>
  </si>
  <si>
    <t>Area I</t>
  </si>
  <si>
    <t>Area II</t>
  </si>
  <si>
    <t>Region III</t>
  </si>
  <si>
    <t>Area IV</t>
  </si>
  <si>
    <t>Area V</t>
  </si>
  <si>
    <t>Area/Regional Offices</t>
  </si>
  <si>
    <t>for Submitting New Medicaid Rehab Program Invoices</t>
  </si>
  <si>
    <t xml:space="preserve">  4) Identify the Program as either Treatment Foster Care (TFC) or Residential Group Home (RGH) (Independent Living is considered  
      TFC).  Enter the name of the Program each child is enrolled in and enter the Program MMIS number. See "MMIS #s" tab for a 
      complete list. </t>
  </si>
  <si>
    <t>057603400</t>
  </si>
  <si>
    <t>057603401</t>
  </si>
  <si>
    <t>057602600</t>
  </si>
  <si>
    <t>057600001</t>
  </si>
  <si>
    <t>057600002</t>
  </si>
  <si>
    <t>057600003</t>
  </si>
  <si>
    <t>057600004</t>
  </si>
  <si>
    <t>057600000</t>
  </si>
  <si>
    <t>098602000</t>
  </si>
  <si>
    <t>085601100</t>
  </si>
  <si>
    <t>2C. DJS AREA/REGION</t>
  </si>
  <si>
    <t>As of February 21, 2006</t>
  </si>
  <si>
    <t>ARC OF BALTIMORE</t>
  </si>
  <si>
    <t>SPECIALIZED TREATMENT FOSTER CARE</t>
  </si>
  <si>
    <t>142801200</t>
  </si>
  <si>
    <t>7215 YORK ROAD</t>
  </si>
  <si>
    <t>BALTIMORE</t>
  </si>
  <si>
    <t>MD</t>
  </si>
  <si>
    <t>067803100</t>
  </si>
  <si>
    <t>BALTIMORE ADOLESCENT TREATMENT/
GUIDANCE ORGANIZATION</t>
  </si>
  <si>
    <t>786603800</t>
  </si>
  <si>
    <t>2901 DRUID PARK DR STE 201</t>
  </si>
  <si>
    <t>CARE WITH CLASS</t>
  </si>
  <si>
    <t>286403700</t>
  </si>
  <si>
    <t>1929 PARK AVENUE #C1</t>
  </si>
  <si>
    <t xml:space="preserve">CATHOLIC CHARITIES ARCHDIOCESE OF   </t>
  </si>
  <si>
    <t>CHALLENGERS INDEPENDENT LIVING</t>
  </si>
  <si>
    <t>801204100</t>
  </si>
  <si>
    <t>3 LIBERTY PLACE STE 2</t>
  </si>
  <si>
    <t>CHEO GROUP HOME FOR BOYS</t>
  </si>
  <si>
    <t>090103200</t>
  </si>
  <si>
    <t>2277 REISTERSTOWN ROAD</t>
  </si>
  <si>
    <t>CHILDREN'S RESOURCES</t>
  </si>
  <si>
    <t>BIG PINE HOME</t>
  </si>
  <si>
    <t>137905400</t>
  </si>
  <si>
    <t>12720 ROCKDALE ROAD</t>
  </si>
  <si>
    <t>CLEAR SPRING</t>
  </si>
  <si>
    <t>SHINING TREE HOME</t>
  </si>
  <si>
    <t>932503400</t>
  </si>
  <si>
    <t>21328 MOUNT AETNA ROAD</t>
  </si>
  <si>
    <t>HAGERSTOWN</t>
  </si>
  <si>
    <t>FAMILY ADVOCACY SERVICES</t>
  </si>
  <si>
    <t>CHILD CARE CONTINUUM</t>
  </si>
  <si>
    <t>029903100</t>
  </si>
  <si>
    <t>5750 EXECUTIVE DR STE 200</t>
  </si>
  <si>
    <t>INDEPENDENT LIVING</t>
  </si>
  <si>
    <t>029904900</t>
  </si>
  <si>
    <t>TRANSITIONAL FOSTER CARE</t>
  </si>
  <si>
    <t>003550500</t>
  </si>
  <si>
    <t>JEWISH FAMILY SERVICES</t>
  </si>
  <si>
    <t>THE MIRIAM PROJECT</t>
  </si>
  <si>
    <t>790902100</t>
  </si>
  <si>
    <t>6 PARK CENTER DRIVE</t>
  </si>
  <si>
    <t>GROUP HOME</t>
  </si>
  <si>
    <t>FOSTER CARE MEDICALLY FRAGILE</t>
  </si>
  <si>
    <t>504002700</t>
  </si>
  <si>
    <t>KINDNESS HOUSE</t>
  </si>
  <si>
    <t>919400200</t>
  </si>
  <si>
    <t>3060 MITCHELLVILE ST</t>
  </si>
  <si>
    <t>BOWIE</t>
  </si>
  <si>
    <t>KING EDWARDS HOUSE</t>
  </si>
  <si>
    <t>907803700</t>
  </si>
  <si>
    <t>1900 EAST NORTHERN PARKWAY</t>
  </si>
  <si>
    <t xml:space="preserve">MAGIC: MAKING A GREAT INDIVIDUAL </t>
  </si>
  <si>
    <t>UNITY HOME FOR GIRLS</t>
  </si>
  <si>
    <t>567000400</t>
  </si>
  <si>
    <t>3527 NORTH ROLLING ROAD STE 27</t>
  </si>
  <si>
    <t>MARYLAND SHERIFF'S YOUTH RANCH</t>
  </si>
  <si>
    <t>574101700</t>
  </si>
  <si>
    <t>7902 FINGERBOARD ROAD</t>
  </si>
  <si>
    <t>FREDERICK</t>
  </si>
  <si>
    <t>MENTOR MARYLAND</t>
  </si>
  <si>
    <t>MEDICALLY COMPLEX</t>
  </si>
  <si>
    <t>739201000</t>
  </si>
  <si>
    <t>7127 AMBASSADOR RD</t>
  </si>
  <si>
    <t>OVERSTAY TFC</t>
  </si>
  <si>
    <t>943201900</t>
  </si>
  <si>
    <t>7127 AMBASSADOR ROAD</t>
  </si>
  <si>
    <t>SED CONTRACT</t>
  </si>
  <si>
    <t>010702600</t>
  </si>
  <si>
    <t>NATIONAL CENTER CHILDREN/FAMILIES</t>
  </si>
  <si>
    <t>FUTUREBOUND INDEPENDENT LIVING</t>
  </si>
  <si>
    <t>148602100</t>
  </si>
  <si>
    <t>3146 HEWITT AVENUE</t>
  </si>
  <si>
    <t>SILVER SPRING</t>
  </si>
  <si>
    <t>GREENTREE ADOLESCENT PROGRAM</t>
  </si>
  <si>
    <t>158607600</t>
  </si>
  <si>
    <t>6301 GREENTREE ROAD</t>
  </si>
  <si>
    <t>BETHESDA</t>
  </si>
  <si>
    <t>158606800</t>
  </si>
  <si>
    <t>NATIONAL CENTER INSTITUTIONS/ALTERNATIVES</t>
  </si>
  <si>
    <t>I</t>
  </si>
  <si>
    <t>873301500</t>
  </si>
  <si>
    <t>2402 BATTERSEA PLACE</t>
  </si>
  <si>
    <t>WOODLAWN</t>
  </si>
  <si>
    <t>II</t>
  </si>
  <si>
    <t>409034900</t>
  </si>
  <si>
    <t>1649 BURNWOOD AVENUE</t>
  </si>
  <si>
    <t>III</t>
  </si>
  <si>
    <t>409041100</t>
  </si>
  <si>
    <t>1524 STONEWOOD ROAD</t>
  </si>
  <si>
    <t>IV</t>
  </si>
  <si>
    <t>100008000</t>
  </si>
  <si>
    <t>1218 BRIDGADOON TRAIL</t>
  </si>
  <si>
    <t>V</t>
  </si>
  <si>
    <t>004025800</t>
  </si>
  <si>
    <t>725 MILFORD ROAD</t>
  </si>
  <si>
    <t>VI</t>
  </si>
  <si>
    <t>884702900</t>
  </si>
  <si>
    <t>1715 HARTSDALE ROAD</t>
  </si>
  <si>
    <t>VII</t>
  </si>
  <si>
    <t>110011400</t>
  </si>
  <si>
    <t>1713 HARTSDALE ROAD</t>
  </si>
  <si>
    <t>VIII</t>
  </si>
  <si>
    <t>124561900</t>
  </si>
  <si>
    <t>4017 ELDORADO AVE</t>
  </si>
  <si>
    <t>IX</t>
  </si>
  <si>
    <t>204203700</t>
  </si>
  <si>
    <t>6039 CHARLES CTREET</t>
  </si>
  <si>
    <t>X</t>
  </si>
  <si>
    <t>408753400</t>
  </si>
  <si>
    <t>9969 SHOSHONEY WAY</t>
  </si>
  <si>
    <t>OWINGS MILLS</t>
  </si>
  <si>
    <t>XI</t>
  </si>
  <si>
    <t>442204000</t>
  </si>
  <si>
    <t>727 MILFORD ROAD</t>
  </si>
  <si>
    <t>XII</t>
  </si>
  <si>
    <t>780006100</t>
  </si>
  <si>
    <t>3918 INNERDALE COURT</t>
  </si>
  <si>
    <t>RANDALLSTOWN</t>
  </si>
  <si>
    <t>NEIGHBOR TO SIBLING FOSTER CARE</t>
  </si>
  <si>
    <t>488205900</t>
  </si>
  <si>
    <t>3527 ROLLING ROAD STE 21</t>
  </si>
  <si>
    <t>INDEPENDENCE PLUS</t>
  </si>
  <si>
    <t>PRIDE</t>
  </si>
  <si>
    <t>PSI FAMILY SERVICES</t>
  </si>
  <si>
    <t>MEDICAL FOSTER CARE</t>
  </si>
  <si>
    <t>664304300</t>
  </si>
  <si>
    <t>7104 AMBASSADOR ROAD STE 260</t>
  </si>
  <si>
    <t>144306200</t>
  </si>
  <si>
    <t>004177700</t>
  </si>
  <si>
    <t>FAMILY PARTNERSHIP PROGRAM</t>
  </si>
  <si>
    <t>THE PLACE FOR CHILDREN</t>
  </si>
  <si>
    <t>667310400</t>
  </si>
  <si>
    <t>5 STRAND COURT</t>
  </si>
  <si>
    <t>667309100</t>
  </si>
  <si>
    <t>1326 GREENWOOD ROAD</t>
  </si>
  <si>
    <t>667308200</t>
  </si>
  <si>
    <t>1328 GREENWOOD ROAD</t>
  </si>
  <si>
    <t>667307400</t>
  </si>
  <si>
    <t>8283 VOSGES ROAD</t>
  </si>
  <si>
    <t>667302300</t>
  </si>
  <si>
    <t>3655 HILMAR ROAD</t>
  </si>
  <si>
    <t>667306600</t>
  </si>
  <si>
    <t>3670 HILMAR ROAD</t>
  </si>
  <si>
    <t>667305800</t>
  </si>
  <si>
    <t>8361 CHURCH LANE</t>
  </si>
  <si>
    <t>667304000</t>
  </si>
  <si>
    <t>9905 SOUTHALL ROAD</t>
  </si>
  <si>
    <t>667303100</t>
  </si>
  <si>
    <t>4504 INGHAM ROAD</t>
  </si>
  <si>
    <t>667301500</t>
  </si>
  <si>
    <t>912 PAINTED POST ROAD</t>
  </si>
  <si>
    <t>TRANSITION LIVING SERVICES</t>
  </si>
  <si>
    <t>INDEPENDENT LIVING PROGRAM</t>
  </si>
  <si>
    <t>023805800</t>
  </si>
  <si>
    <t>6495 NEW HAMPSHIRE AVE, STE 200</t>
  </si>
  <si>
    <t>HYATTSVILLE</t>
  </si>
  <si>
    <t>UNITED STATES FELLOWSHIP</t>
  </si>
  <si>
    <t>OAK HILL HOUSE</t>
  </si>
  <si>
    <t>176800000</t>
  </si>
  <si>
    <t>771 EASTERN POINT ROAD</t>
  </si>
  <si>
    <t>ANNAPOLIS</t>
  </si>
  <si>
    <t>EASTERN POINT</t>
  </si>
  <si>
    <t>655802000</t>
  </si>
  <si>
    <t>WILLIAMS LIFE CENTER</t>
  </si>
  <si>
    <t>085602900</t>
  </si>
  <si>
    <t>7308 MASON STREET</t>
  </si>
  <si>
    <t>FORESTVILLE</t>
  </si>
  <si>
    <t>WOODBOURNE CENTER</t>
  </si>
  <si>
    <t>DIAGNOSTIC CENTER    (CTDC)</t>
  </si>
  <si>
    <t>934704600</t>
  </si>
  <si>
    <t>1301 WOODBOURNE AVENUE</t>
  </si>
  <si>
    <t>934703800</t>
  </si>
  <si>
    <t>moorekp@djs.state.md.us</t>
  </si>
  <si>
    <t>PROVIDER FEDERAL ID #</t>
  </si>
  <si>
    <t>4. PROVIDER FEDERAL ID #</t>
  </si>
  <si>
    <t>5. PROVIDER NAME and SIGNATURE</t>
  </si>
  <si>
    <t>6. DATE</t>
  </si>
  <si>
    <t xml:space="preserve">7. FOSTER CARE SUPERVISOR SIGNATURE        </t>
  </si>
  <si>
    <t xml:space="preserve">8. FISCAL SIGNATURE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</si>
</sst>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yy"/>
    <numFmt numFmtId="166" formatCode="[$-409]dddd\,\ mmmm\ dd\,\ yyyy"/>
    <numFmt numFmtId="167" formatCode="[$-409]mmmm\-yy;@"/>
    <numFmt numFmtId="168" formatCode="m/d/yy;@"/>
    <numFmt numFmtId="169" formatCode="mmm\-yyyy"/>
    <numFmt numFmtId="170" formatCode="[$-409]h:mm:ss\ AM/PM"/>
    <numFmt numFmtId="171" formatCode="000\-00\-0000"/>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38">
    <font>
      <sz val="10"/>
      <name val="Arial"/>
      <family val="0"/>
    </font>
    <font>
      <sz val="8"/>
      <name val="Arial"/>
      <family val="0"/>
    </font>
    <font>
      <b/>
      <sz val="10"/>
      <name val="Arial"/>
      <family val="2"/>
    </font>
    <font>
      <sz val="9"/>
      <name val="Arial"/>
      <family val="2"/>
    </font>
    <font>
      <i/>
      <sz val="10"/>
      <name val="Arial"/>
      <family val="2"/>
    </font>
    <font>
      <sz val="12"/>
      <name val="Arial"/>
      <family val="2"/>
    </font>
    <font>
      <b/>
      <sz val="12"/>
      <color indexed="10"/>
      <name val="Arial"/>
      <family val="2"/>
    </font>
    <font>
      <b/>
      <sz val="12"/>
      <name val="Arial"/>
      <family val="2"/>
    </font>
    <font>
      <b/>
      <sz val="14"/>
      <name val="Arial"/>
      <family val="2"/>
    </font>
    <font>
      <b/>
      <sz val="11"/>
      <name val="Arial"/>
      <family val="2"/>
    </font>
    <font>
      <sz val="11"/>
      <name val="Arial"/>
      <family val="2"/>
    </font>
    <font>
      <sz val="10"/>
      <name val="Times New Roman"/>
      <family val="1"/>
    </font>
    <font>
      <sz val="12"/>
      <name val="Comic Sans MS"/>
      <family val="4"/>
    </font>
    <font>
      <sz val="10"/>
      <color indexed="10"/>
      <name val="Arial"/>
      <family val="2"/>
    </font>
    <font>
      <sz val="8"/>
      <name val="Times New Roman"/>
      <family val="1"/>
    </font>
    <font>
      <sz val="13"/>
      <color indexed="10"/>
      <name val="Arial"/>
      <family val="0"/>
    </font>
    <font>
      <sz val="13"/>
      <name val="Arial"/>
      <family val="0"/>
    </font>
    <font>
      <b/>
      <sz val="10"/>
      <color indexed="10"/>
      <name val="Arial"/>
      <family val="2"/>
    </font>
    <font>
      <sz val="12"/>
      <color indexed="57"/>
      <name val="Comic Sans MS"/>
      <family val="4"/>
    </font>
    <font>
      <sz val="12"/>
      <color indexed="13"/>
      <name val="Comic Sans MS"/>
      <family val="4"/>
    </font>
    <font>
      <sz val="12"/>
      <color indexed="10"/>
      <name val="Comic Sans MS"/>
      <family val="4"/>
    </font>
    <font>
      <i/>
      <sz val="10"/>
      <name val="Comic Sans MS"/>
      <family val="4"/>
    </font>
    <font>
      <u val="single"/>
      <sz val="12"/>
      <color indexed="10"/>
      <name val="Comic Sans MS"/>
      <family val="4"/>
    </font>
    <font>
      <b/>
      <sz val="12"/>
      <name val="Times New Roman"/>
      <family val="1"/>
    </font>
    <font>
      <sz val="11"/>
      <name val="Garamond"/>
      <family val="1"/>
    </font>
    <font>
      <u val="single"/>
      <sz val="10"/>
      <color indexed="12"/>
      <name val="Times New Roman"/>
      <family val="0"/>
    </font>
    <font>
      <b/>
      <sz val="11"/>
      <name val="Garamond"/>
      <family val="1"/>
    </font>
    <font>
      <b/>
      <sz val="8"/>
      <name val="Arial"/>
      <family val="2"/>
    </font>
    <font>
      <b/>
      <sz val="12"/>
      <color indexed="9"/>
      <name val="Arial"/>
      <family val="2"/>
    </font>
    <font>
      <sz val="10"/>
      <color indexed="9"/>
      <name val="Arial"/>
      <family val="2"/>
    </font>
    <font>
      <sz val="14"/>
      <color indexed="9"/>
      <name val="CG Times"/>
      <family val="1"/>
    </font>
    <font>
      <sz val="9"/>
      <color indexed="9"/>
      <name val="CG Times"/>
      <family val="1"/>
    </font>
    <font>
      <sz val="12"/>
      <color indexed="9"/>
      <name val="CG Times"/>
      <family val="1"/>
    </font>
    <font>
      <b/>
      <sz val="12"/>
      <color indexed="13"/>
      <name val="Comic Sans MS"/>
      <family val="4"/>
    </font>
    <font>
      <u val="single"/>
      <sz val="10"/>
      <color indexed="36"/>
      <name val="Arial"/>
      <family val="0"/>
    </font>
    <font>
      <b/>
      <sz val="10"/>
      <color indexed="12"/>
      <name val="Arial"/>
      <family val="2"/>
    </font>
    <font>
      <sz val="12"/>
      <color indexed="8"/>
      <name val="Courier"/>
      <family val="3"/>
    </font>
    <font>
      <sz val="8"/>
      <name val="Tahoma"/>
      <family val="2"/>
    </font>
  </fonts>
  <fills count="9">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12"/>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ck"/>
    </border>
    <border>
      <left style="thin"/>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color indexed="9"/>
      </top>
      <bottom style="thin">
        <color indexed="9"/>
      </bottom>
    </border>
    <border>
      <left>
        <color indexed="63"/>
      </left>
      <right style="thin"/>
      <top style="thin">
        <color indexed="9"/>
      </top>
      <bottom>
        <color indexed="63"/>
      </bottom>
    </border>
    <border>
      <left>
        <color indexed="63"/>
      </left>
      <right style="thin"/>
      <top style="thin">
        <color indexed="9"/>
      </top>
      <bottom style="thin"/>
    </border>
    <border>
      <left>
        <color indexed="63"/>
      </left>
      <right style="medium"/>
      <top style="medium"/>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medium"/>
      <right style="thin"/>
      <top style="thin"/>
      <bottom style="thin"/>
    </border>
    <border>
      <left>
        <color indexed="63"/>
      </left>
      <right>
        <color indexed="63"/>
      </right>
      <top style="hair"/>
      <bottom style="hair"/>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color indexed="63"/>
      </top>
      <bottom style="medium"/>
    </border>
    <border>
      <left style="thin"/>
      <right style="thin"/>
      <top style="thin"/>
      <bottom style="medium"/>
    </border>
    <border>
      <left style="medium"/>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25">
    <xf numFmtId="0" fontId="0" fillId="0" borderId="0" xfId="0" applyAlignment="1">
      <alignment/>
    </xf>
    <xf numFmtId="0" fontId="0" fillId="0" borderId="1" xfId="0" applyBorder="1" applyAlignment="1">
      <alignment/>
    </xf>
    <xf numFmtId="0" fontId="0" fillId="0" borderId="1" xfId="0" applyBorder="1"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left" vertical="top" indent="1"/>
    </xf>
    <xf numFmtId="0" fontId="0" fillId="0" borderId="0" xfId="0" applyBorder="1" applyAlignment="1">
      <alignment/>
    </xf>
    <xf numFmtId="0" fontId="3" fillId="0" borderId="3"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167" fontId="0" fillId="0" borderId="0" xfId="0" applyNumberFormat="1" applyAlignment="1">
      <alignment/>
    </xf>
    <xf numFmtId="168" fontId="0" fillId="0" borderId="0" xfId="0" applyNumberFormat="1" applyAlignment="1">
      <alignment/>
    </xf>
    <xf numFmtId="0" fontId="2" fillId="0" borderId="0" xfId="0" applyFont="1" applyAlignment="1">
      <alignment/>
    </xf>
    <xf numFmtId="167" fontId="2" fillId="0" borderId="0" xfId="0" applyNumberFormat="1" applyFont="1" applyAlignment="1">
      <alignment/>
    </xf>
    <xf numFmtId="0" fontId="11" fillId="0" borderId="0" xfId="0" applyFont="1" applyAlignment="1">
      <alignment/>
    </xf>
    <xf numFmtId="1" fontId="11" fillId="0" borderId="0" xfId="0" applyNumberFormat="1" applyFont="1" applyAlignment="1">
      <alignment/>
    </xf>
    <xf numFmtId="168" fontId="11" fillId="0" borderId="0" xfId="0" applyNumberFormat="1" applyFont="1" applyAlignment="1">
      <alignment/>
    </xf>
    <xf numFmtId="0" fontId="0" fillId="0" borderId="6" xfId="0" applyBorder="1" applyAlignment="1">
      <alignment/>
    </xf>
    <xf numFmtId="168" fontId="0" fillId="0" borderId="6" xfId="0" applyNumberFormat="1" applyBorder="1" applyAlignment="1">
      <alignment/>
    </xf>
    <xf numFmtId="1" fontId="0" fillId="0" borderId="0" xfId="0" applyNumberFormat="1" applyAlignment="1">
      <alignment/>
    </xf>
    <xf numFmtId="0" fontId="12" fillId="0" borderId="0" xfId="0" applyFont="1" applyAlignment="1">
      <alignment/>
    </xf>
    <xf numFmtId="0" fontId="0" fillId="0" borderId="0" xfId="0" applyAlignment="1">
      <alignment horizontal="left"/>
    </xf>
    <xf numFmtId="1" fontId="11" fillId="0" borderId="0" xfId="0" applyNumberFormat="1" applyFont="1" applyAlignment="1">
      <alignment horizontal="left"/>
    </xf>
    <xf numFmtId="0" fontId="0" fillId="0" borderId="6" xfId="0" applyBorder="1" applyAlignment="1">
      <alignment horizontal="left"/>
    </xf>
    <xf numFmtId="4" fontId="11" fillId="0" borderId="0" xfId="0" applyNumberFormat="1" applyFont="1" applyAlignment="1">
      <alignment/>
    </xf>
    <xf numFmtId="0" fontId="0" fillId="2" borderId="0" xfId="0" applyFill="1" applyAlignment="1">
      <alignment/>
    </xf>
    <xf numFmtId="0" fontId="0" fillId="0" borderId="0" xfId="0" applyAlignment="1">
      <alignment/>
    </xf>
    <xf numFmtId="0" fontId="0" fillId="0" borderId="0" xfId="0" applyNumberFormat="1" applyAlignment="1">
      <alignment/>
    </xf>
    <xf numFmtId="0" fontId="2" fillId="2" borderId="0" xfId="0" applyFont="1" applyFill="1" applyAlignment="1">
      <alignment horizontal="center" vertical="center" wrapText="1"/>
    </xf>
    <xf numFmtId="4" fontId="11" fillId="2" borderId="0" xfId="0" applyNumberFormat="1" applyFont="1" applyFill="1" applyAlignment="1">
      <alignment/>
    </xf>
    <xf numFmtId="168" fontId="14" fillId="0" borderId="0" xfId="0" applyNumberFormat="1" applyFont="1" applyAlignment="1">
      <alignment/>
    </xf>
    <xf numFmtId="168" fontId="0" fillId="0" borderId="0" xfId="0" applyNumberFormat="1" applyAlignment="1">
      <alignment horizontal="left"/>
    </xf>
    <xf numFmtId="168" fontId="11" fillId="0" borderId="0" xfId="0" applyNumberFormat="1" applyFont="1" applyAlignment="1">
      <alignment horizontal="left"/>
    </xf>
    <xf numFmtId="168" fontId="0" fillId="0" borderId="6" xfId="0" applyNumberFormat="1" applyBorder="1" applyAlignment="1">
      <alignment horizontal="left"/>
    </xf>
    <xf numFmtId="0" fontId="0" fillId="3" borderId="1"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0" borderId="4" xfId="0" applyBorder="1" applyAlignment="1" applyProtection="1">
      <alignment/>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0" fillId="0" borderId="1" xfId="0" applyBorder="1" applyAlignment="1" applyProtection="1">
      <alignment/>
      <protection/>
    </xf>
    <xf numFmtId="0" fontId="0" fillId="4" borderId="0" xfId="0" applyFill="1" applyBorder="1" applyAlignment="1" applyProtection="1">
      <alignment/>
      <protection/>
    </xf>
    <xf numFmtId="0" fontId="0" fillId="0" borderId="8" xfId="0" applyBorder="1" applyAlignment="1" applyProtection="1">
      <alignment horizontal="center"/>
      <protection/>
    </xf>
    <xf numFmtId="0" fontId="0" fillId="0" borderId="9" xfId="0" applyBorder="1" applyAlignment="1" applyProtection="1">
      <alignment/>
      <protection/>
    </xf>
    <xf numFmtId="0" fontId="0" fillId="0" borderId="2" xfId="0" applyBorder="1" applyAlignment="1" applyProtection="1">
      <alignment/>
      <protection/>
    </xf>
    <xf numFmtId="168" fontId="0" fillId="0" borderId="2" xfId="0" applyNumberFormat="1" applyBorder="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14" xfId="0" applyBorder="1" applyAlignment="1" applyProtection="1">
      <alignment/>
      <protection/>
    </xf>
    <xf numFmtId="0" fontId="0" fillId="0" borderId="3" xfId="0" applyBorder="1" applyAlignment="1" applyProtection="1">
      <alignment/>
      <protection/>
    </xf>
    <xf numFmtId="168" fontId="0" fillId="0" borderId="3" xfId="0" applyNumberForma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5" xfId="0" applyFont="1" applyBorder="1" applyAlignment="1" applyProtection="1">
      <alignment horizontal="center"/>
      <protection/>
    </xf>
    <xf numFmtId="0" fontId="2" fillId="0" borderId="17" xfId="0" applyFont="1" applyBorder="1" applyAlignment="1" applyProtection="1">
      <alignment horizontal="center"/>
      <protection/>
    </xf>
    <xf numFmtId="0" fontId="3" fillId="0" borderId="3" xfId="0" applyFont="1" applyBorder="1" applyAlignment="1" applyProtection="1">
      <alignment vertical="center" wrapText="1"/>
      <protection/>
    </xf>
    <xf numFmtId="0" fontId="0" fillId="0" borderId="18" xfId="0" applyBorder="1" applyAlignment="1" applyProtection="1">
      <alignment horizontal="center"/>
      <protection/>
    </xf>
    <xf numFmtId="0" fontId="0" fillId="0" borderId="1" xfId="0" applyBorder="1" applyAlignment="1" applyProtection="1">
      <alignment horizontal="center"/>
      <protection/>
    </xf>
    <xf numFmtId="0" fontId="0" fillId="0" borderId="7" xfId="0" applyBorder="1" applyAlignment="1" applyProtection="1">
      <alignment horizontal="center"/>
      <protection/>
    </xf>
    <xf numFmtId="164" fontId="0" fillId="0" borderId="0" xfId="0" applyNumberFormat="1" applyBorder="1" applyAlignment="1" applyProtection="1">
      <alignment/>
      <protection/>
    </xf>
    <xf numFmtId="1" fontId="0" fillId="0" borderId="0" xfId="0" applyNumberFormat="1" applyBorder="1" applyAlignment="1" applyProtection="1">
      <alignment horizontal="center"/>
      <protection/>
    </xf>
    <xf numFmtId="1" fontId="0" fillId="0" borderId="0" xfId="0" applyNumberFormat="1" applyAlignment="1" applyProtection="1">
      <alignment/>
      <protection/>
    </xf>
    <xf numFmtId="168" fontId="0" fillId="0" borderId="0" xfId="0" applyNumberFormat="1" applyAlignment="1" applyProtection="1">
      <alignment/>
      <protection/>
    </xf>
    <xf numFmtId="0" fontId="0" fillId="0" borderId="0" xfId="0" applyAlignment="1" applyProtection="1">
      <alignment horizontal="center"/>
      <protection/>
    </xf>
    <xf numFmtId="49" fontId="0" fillId="0" borderId="0" xfId="0" applyNumberFormat="1" applyAlignment="1" applyProtection="1">
      <alignment/>
      <protection/>
    </xf>
    <xf numFmtId="0" fontId="2" fillId="0" borderId="19" xfId="0" applyFont="1" applyBorder="1" applyAlignment="1" applyProtection="1">
      <alignment horizontal="left" vertical="center"/>
      <protection/>
    </xf>
    <xf numFmtId="0" fontId="0" fillId="0" borderId="0" xfId="0" applyAlignment="1">
      <alignment horizontal="left" vertical="top" wrapText="1"/>
    </xf>
    <xf numFmtId="0" fontId="0" fillId="4" borderId="0" xfId="0" applyFill="1" applyBorder="1" applyAlignment="1" applyProtection="1">
      <alignment/>
      <protection locked="0"/>
    </xf>
    <xf numFmtId="0" fontId="0" fillId="4" borderId="3" xfId="0" applyFill="1" applyBorder="1" applyAlignment="1" applyProtection="1">
      <alignment/>
      <protection locked="0"/>
    </xf>
    <xf numFmtId="0" fontId="2" fillId="0" borderId="0" xfId="0" applyFont="1" applyBorder="1" applyAlignment="1" applyProtection="1">
      <alignment horizontal="left" vertical="top"/>
      <protection/>
    </xf>
    <xf numFmtId="0" fontId="5" fillId="0" borderId="0" xfId="0" applyFont="1" applyFill="1" applyBorder="1" applyAlignment="1" applyProtection="1">
      <alignment horizontal="left" vertical="center"/>
      <protection locked="0"/>
    </xf>
    <xf numFmtId="0" fontId="0" fillId="4" borderId="3" xfId="0" applyFill="1" applyBorder="1" applyAlignment="1" applyProtection="1">
      <alignment/>
      <protection/>
    </xf>
    <xf numFmtId="0" fontId="0" fillId="0" borderId="20" xfId="0" applyBorder="1" applyAlignment="1" applyProtection="1">
      <alignment/>
      <protection/>
    </xf>
    <xf numFmtId="0" fontId="2" fillId="0" borderId="0" xfId="0" applyFont="1" applyFill="1" applyBorder="1" applyAlignment="1" applyProtection="1">
      <alignment horizontal="left" vertical="top"/>
      <protection/>
    </xf>
    <xf numFmtId="167" fontId="5" fillId="0" borderId="0" xfId="0" applyNumberFormat="1" applyFont="1" applyAlignment="1" applyProtection="1">
      <alignment/>
      <protection/>
    </xf>
    <xf numFmtId="0" fontId="5" fillId="0" borderId="0" xfId="0" applyFont="1" applyAlignment="1" applyProtection="1">
      <alignment/>
      <protection/>
    </xf>
    <xf numFmtId="0" fontId="0" fillId="0" borderId="21" xfId="0" applyBorder="1" applyAlignment="1">
      <alignment horizontal="left" vertical="center"/>
    </xf>
    <xf numFmtId="0" fontId="2" fillId="0" borderId="0" xfId="0" applyFont="1" applyAlignment="1" applyProtection="1">
      <alignment/>
      <protection/>
    </xf>
    <xf numFmtId="0" fontId="12"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0" borderId="0" xfId="0" applyFont="1" applyAlignment="1" applyProtection="1">
      <alignment horizontal="center" wrapText="1"/>
      <protection/>
    </xf>
    <xf numFmtId="0" fontId="0" fillId="0" borderId="18" xfId="0" applyBorder="1" applyAlignment="1">
      <alignment/>
    </xf>
    <xf numFmtId="0" fontId="0" fillId="0" borderId="0" xfId="0" applyFont="1" applyBorder="1" applyAlignment="1">
      <alignment/>
    </xf>
    <xf numFmtId="0" fontId="19" fillId="0" borderId="0" xfId="0" applyFont="1" applyBorder="1" applyAlignment="1">
      <alignment/>
    </xf>
    <xf numFmtId="0" fontId="0" fillId="0" borderId="0" xfId="0" applyFont="1" applyBorder="1" applyAlignment="1">
      <alignment horizontal="left" wrapText="1"/>
    </xf>
    <xf numFmtId="0" fontId="21" fillId="0" borderId="0" xfId="0" applyFont="1" applyBorder="1" applyAlignment="1">
      <alignment horizontal="center"/>
    </xf>
    <xf numFmtId="0" fontId="2" fillId="0" borderId="4" xfId="0" applyFont="1" applyBorder="1" applyAlignment="1" applyProtection="1">
      <alignment horizontal="left" vertical="center"/>
      <protection/>
    </xf>
    <xf numFmtId="0" fontId="0" fillId="4" borderId="4" xfId="0" applyFill="1" applyBorder="1" applyAlignment="1" applyProtection="1">
      <alignment horizontal="left" vertical="top"/>
      <protection/>
    </xf>
    <xf numFmtId="0" fontId="0" fillId="4" borderId="4" xfId="0" applyFill="1" applyBorder="1" applyAlignment="1" applyProtection="1">
      <alignment/>
      <protection/>
    </xf>
    <xf numFmtId="0" fontId="0" fillId="0" borderId="4" xfId="0" applyBorder="1" applyAlignment="1" applyProtection="1">
      <alignment horizontal="center"/>
      <protection/>
    </xf>
    <xf numFmtId="0" fontId="0" fillId="0" borderId="4" xfId="0" applyBorder="1" applyAlignment="1" applyProtection="1">
      <alignment horizontal="center" wrapText="1"/>
      <protection/>
    </xf>
    <xf numFmtId="0" fontId="0" fillId="0" borderId="25" xfId="0" applyBorder="1" applyAlignment="1" applyProtection="1">
      <alignment horizontal="center"/>
      <protection/>
    </xf>
    <xf numFmtId="0" fontId="12" fillId="0" borderId="0" xfId="0" applyFont="1" applyBorder="1" applyAlignment="1">
      <alignment horizontal="left"/>
    </xf>
    <xf numFmtId="0" fontId="23" fillId="0" borderId="0" xfId="0" applyFont="1" applyBorder="1" applyAlignment="1">
      <alignment horizontal="center"/>
    </xf>
    <xf numFmtId="0" fontId="24" fillId="0" borderId="26" xfId="0" applyFont="1" applyBorder="1" applyAlignment="1">
      <alignment vertical="center" wrapText="1"/>
    </xf>
    <xf numFmtId="49" fontId="24" fillId="0" borderId="27" xfId="0" applyNumberFormat="1" applyFont="1" applyBorder="1" applyAlignment="1">
      <alignment horizontal="center" vertical="center" wrapText="1"/>
    </xf>
    <xf numFmtId="49" fontId="25" fillId="0" borderId="28" xfId="20" applyNumberFormat="1" applyBorder="1" applyAlignment="1">
      <alignment vertical="center" wrapText="1"/>
    </xf>
    <xf numFmtId="0" fontId="24" fillId="0" borderId="21" xfId="0" applyFont="1" applyBorder="1" applyAlignment="1">
      <alignment vertical="center" wrapText="1"/>
    </xf>
    <xf numFmtId="49" fontId="24" fillId="0" borderId="12" xfId="0" applyNumberFormat="1" applyFont="1" applyBorder="1" applyAlignment="1">
      <alignment horizontal="center" vertical="center" wrapText="1"/>
    </xf>
    <xf numFmtId="49" fontId="25" fillId="0" borderId="15" xfId="20" applyNumberFormat="1" applyBorder="1" applyAlignment="1">
      <alignment vertical="center" wrapText="1"/>
    </xf>
    <xf numFmtId="0" fontId="24" fillId="0" borderId="29" xfId="0" applyFont="1" applyBorder="1" applyAlignment="1">
      <alignment vertical="center" wrapText="1"/>
    </xf>
    <xf numFmtId="49" fontId="24" fillId="0" borderId="5" xfId="0" applyNumberFormat="1" applyFont="1" applyBorder="1" applyAlignment="1">
      <alignment horizontal="center" vertical="center" wrapText="1"/>
    </xf>
    <xf numFmtId="49" fontId="25" fillId="0" borderId="16" xfId="20" applyNumberFormat="1" applyBorder="1" applyAlignment="1">
      <alignment vertical="center" wrapText="1"/>
    </xf>
    <xf numFmtId="0" fontId="24" fillId="0" borderId="30" xfId="0" applyFont="1" applyBorder="1" applyAlignment="1">
      <alignment vertical="center" wrapText="1"/>
    </xf>
    <xf numFmtId="49" fontId="24" fillId="0" borderId="11" xfId="0" applyNumberFormat="1" applyFont="1" applyBorder="1" applyAlignment="1">
      <alignment horizontal="center" vertical="center" wrapText="1"/>
    </xf>
    <xf numFmtId="49" fontId="25" fillId="0" borderId="10" xfId="20" applyNumberFormat="1" applyBorder="1" applyAlignment="1">
      <alignment vertical="center" wrapText="1"/>
    </xf>
    <xf numFmtId="0" fontId="26" fillId="0" borderId="29" xfId="0" applyFont="1" applyBorder="1" applyAlignment="1">
      <alignment vertical="center" wrapText="1"/>
    </xf>
    <xf numFmtId="0" fontId="24" fillId="5" borderId="30" xfId="0" applyFont="1" applyFill="1" applyBorder="1" applyAlignment="1">
      <alignment vertical="center" wrapText="1"/>
    </xf>
    <xf numFmtId="49" fontId="24" fillId="5" borderId="11" xfId="0" applyNumberFormat="1" applyFont="1" applyFill="1" applyBorder="1" applyAlignment="1">
      <alignment horizontal="center" vertical="center" wrapText="1"/>
    </xf>
    <xf numFmtId="49" fontId="25" fillId="4" borderId="10" xfId="20" applyNumberFormat="1" applyFill="1" applyBorder="1" applyAlignment="1">
      <alignment vertical="center" wrapText="1"/>
    </xf>
    <xf numFmtId="0" fontId="26" fillId="5" borderId="29" xfId="0" applyFont="1" applyFill="1" applyBorder="1" applyAlignment="1">
      <alignment vertical="center" wrapText="1"/>
    </xf>
    <xf numFmtId="0" fontId="24" fillId="5" borderId="29" xfId="0" applyFont="1" applyFill="1" applyBorder="1" applyAlignment="1">
      <alignment vertical="center" wrapText="1"/>
    </xf>
    <xf numFmtId="49" fontId="24" fillId="5" borderId="5" xfId="0" applyNumberFormat="1" applyFont="1" applyFill="1" applyBorder="1" applyAlignment="1">
      <alignment horizontal="center" vertical="center" wrapText="1"/>
    </xf>
    <xf numFmtId="49" fontId="25" fillId="4" borderId="16" xfId="20" applyNumberFormat="1" applyFill="1" applyBorder="1" applyAlignment="1">
      <alignment vertical="center" wrapText="1"/>
    </xf>
    <xf numFmtId="0" fontId="26" fillId="5" borderId="21" xfId="0" applyFont="1" applyFill="1" applyBorder="1" applyAlignment="1">
      <alignment vertical="center" wrapText="1"/>
    </xf>
    <xf numFmtId="0" fontId="24" fillId="5" borderId="21" xfId="0" applyFont="1" applyFill="1" applyBorder="1" applyAlignment="1">
      <alignment vertical="center" wrapText="1"/>
    </xf>
    <xf numFmtId="49" fontId="24" fillId="5" borderId="12" xfId="0" applyNumberFormat="1" applyFont="1" applyFill="1" applyBorder="1" applyAlignment="1">
      <alignment horizontal="center" vertical="center" wrapText="1"/>
    </xf>
    <xf numFmtId="49" fontId="25" fillId="5" borderId="16" xfId="20" applyNumberFormat="1" applyFill="1" applyBorder="1" applyAlignment="1">
      <alignment vertical="center" wrapText="1"/>
    </xf>
    <xf numFmtId="0" fontId="23" fillId="2" borderId="31" xfId="0" applyFont="1" applyFill="1" applyBorder="1" applyAlignment="1">
      <alignment horizontal="center" vertical="center" wrapText="1"/>
    </xf>
    <xf numFmtId="49" fontId="23" fillId="2" borderId="31" xfId="0" applyNumberFormat="1" applyFont="1" applyFill="1" applyBorder="1" applyAlignment="1">
      <alignment horizontal="center" vertical="center" wrapText="1"/>
    </xf>
    <xf numFmtId="0" fontId="5" fillId="0" borderId="0" xfId="0" applyFont="1" applyAlignment="1">
      <alignment/>
    </xf>
    <xf numFmtId="0" fontId="0" fillId="0" borderId="0" xfId="0" applyBorder="1" applyAlignment="1">
      <alignment horizontal="left" wrapText="1"/>
    </xf>
    <xf numFmtId="1" fontId="5" fillId="3" borderId="1" xfId="0" applyNumberFormat="1" applyFont="1" applyFill="1" applyBorder="1" applyAlignment="1" applyProtection="1">
      <alignment horizontal="center"/>
      <protection locked="0"/>
    </xf>
    <xf numFmtId="1" fontId="5" fillId="3" borderId="1" xfId="0" applyNumberFormat="1" applyFont="1" applyFill="1" applyBorder="1" applyAlignment="1" applyProtection="1">
      <alignment horizontal="center" wrapText="1"/>
      <protection locked="0"/>
    </xf>
    <xf numFmtId="0" fontId="5" fillId="6" borderId="32"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0" borderId="1" xfId="0" applyFont="1" applyBorder="1" applyAlignment="1">
      <alignment horizontal="center"/>
    </xf>
    <xf numFmtId="171" fontId="5" fillId="0" borderId="1" xfId="0" applyNumberFormat="1" applyFont="1" applyBorder="1" applyAlignment="1">
      <alignment horizontal="center"/>
    </xf>
    <xf numFmtId="1" fontId="5" fillId="0" borderId="1" xfId="0" applyNumberFormat="1" applyFont="1" applyBorder="1" applyAlignment="1">
      <alignment horizontal="center" wrapText="1"/>
    </xf>
    <xf numFmtId="1" fontId="5" fillId="0" borderId="1" xfId="0" applyNumberFormat="1" applyFont="1" applyBorder="1" applyAlignment="1">
      <alignment horizontal="center"/>
    </xf>
    <xf numFmtId="4" fontId="5" fillId="3" borderId="1" xfId="0" applyNumberFormat="1" applyFont="1" applyFill="1" applyBorder="1" applyAlignment="1" applyProtection="1">
      <alignment horizontal="center"/>
      <protection locked="0"/>
    </xf>
    <xf numFmtId="4" fontId="5" fillId="4" borderId="1" xfId="0" applyNumberFormat="1" applyFont="1" applyFill="1" applyBorder="1" applyAlignment="1" applyProtection="1">
      <alignment horizontal="center"/>
      <protection/>
    </xf>
    <xf numFmtId="0" fontId="5" fillId="3" borderId="1" xfId="0" applyFont="1" applyFill="1" applyBorder="1" applyAlignment="1" applyProtection="1">
      <alignment horizontal="center"/>
      <protection locked="0"/>
    </xf>
    <xf numFmtId="0" fontId="0" fillId="3" borderId="14" xfId="0" applyFill="1" applyBorder="1" applyAlignment="1">
      <alignment horizontal="left" vertical="center"/>
    </xf>
    <xf numFmtId="0" fontId="0" fillId="3" borderId="3" xfId="0" applyFill="1" applyBorder="1" applyAlignment="1">
      <alignment horizontal="left" vertical="center"/>
    </xf>
    <xf numFmtId="0" fontId="0" fillId="3" borderId="16" xfId="0" applyFill="1" applyBorder="1" applyAlignment="1">
      <alignment horizontal="left" vertical="center"/>
    </xf>
    <xf numFmtId="49" fontId="5" fillId="3" borderId="1" xfId="0" applyNumberFormat="1" applyFont="1" applyFill="1" applyBorder="1" applyAlignment="1" applyProtection="1">
      <alignment horizontal="center"/>
      <protection locked="0"/>
    </xf>
    <xf numFmtId="49" fontId="5" fillId="3" borderId="1" xfId="0" applyNumberFormat="1" applyFont="1" applyFill="1" applyBorder="1" applyAlignment="1" applyProtection="1">
      <alignment horizontal="center" wrapText="1"/>
      <protection locked="0"/>
    </xf>
    <xf numFmtId="172" fontId="5" fillId="3" borderId="1" xfId="0" applyNumberFormat="1" applyFont="1" applyFill="1" applyBorder="1" applyAlignment="1" applyProtection="1">
      <alignment horizontal="center"/>
      <protection locked="0"/>
    </xf>
    <xf numFmtId="172" fontId="5" fillId="0" borderId="1" xfId="0" applyNumberFormat="1" applyFont="1" applyBorder="1" applyAlignment="1">
      <alignment horizontal="left" indent="1"/>
    </xf>
    <xf numFmtId="49" fontId="5" fillId="0" borderId="18" xfId="0" applyNumberFormat="1" applyFont="1" applyBorder="1" applyAlignment="1">
      <alignment horizontal="center"/>
    </xf>
    <xf numFmtId="172" fontId="5" fillId="0" borderId="18" xfId="0" applyNumberFormat="1" applyFont="1" applyBorder="1" applyAlignment="1">
      <alignment horizontal="center"/>
    </xf>
    <xf numFmtId="164" fontId="6" fillId="0" borderId="0" xfId="0" applyNumberFormat="1" applyFont="1" applyBorder="1" applyAlignment="1" applyProtection="1">
      <alignment horizontal="left" wrapText="1"/>
      <protection/>
    </xf>
    <xf numFmtId="0" fontId="2" fillId="0" borderId="0" xfId="0" applyFont="1" applyBorder="1" applyAlignment="1" applyProtection="1">
      <alignment horizontal="left"/>
      <protection/>
    </xf>
    <xf numFmtId="0" fontId="2" fillId="0" borderId="0" xfId="0" applyFont="1" applyBorder="1" applyAlignment="1" applyProtection="1">
      <alignment horizontal="left" wrapText="1"/>
      <protection/>
    </xf>
    <xf numFmtId="0" fontId="0" fillId="0" borderId="0" xfId="0" applyAlignment="1" applyProtection="1">
      <alignment wrapText="1"/>
      <protection/>
    </xf>
    <xf numFmtId="0" fontId="28" fillId="7" borderId="0" xfId="0" applyFont="1" applyFill="1" applyBorder="1" applyAlignment="1">
      <alignment/>
    </xf>
    <xf numFmtId="0" fontId="29" fillId="7" borderId="0" xfId="0" applyFont="1" applyFill="1" applyBorder="1" applyAlignment="1">
      <alignment/>
    </xf>
    <xf numFmtId="0" fontId="29" fillId="0" borderId="0" xfId="0" applyFont="1" applyFill="1" applyAlignment="1">
      <alignment/>
    </xf>
    <xf numFmtId="0" fontId="29" fillId="0" borderId="0" xfId="0" applyFont="1" applyFill="1" applyBorder="1" applyAlignment="1">
      <alignment/>
    </xf>
    <xf numFmtId="44" fontId="5" fillId="0" borderId="7" xfId="17" applyFont="1" applyBorder="1" applyAlignment="1">
      <alignment horizontal="center"/>
    </xf>
    <xf numFmtId="49" fontId="5" fillId="3" borderId="18" xfId="0" applyNumberFormat="1" applyFont="1" applyFill="1" applyBorder="1" applyAlignment="1" applyProtection="1">
      <alignment horizontal="center"/>
      <protection locked="0"/>
    </xf>
    <xf numFmtId="171" fontId="5" fillId="3" borderId="1" xfId="0" applyNumberFormat="1" applyFont="1" applyFill="1" applyBorder="1" applyAlignment="1" applyProtection="1">
      <alignment horizontal="center"/>
      <protection locked="0"/>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0" fillId="4" borderId="0" xfId="0" applyFill="1" applyBorder="1" applyAlignment="1" applyProtection="1">
      <alignment/>
      <protection/>
    </xf>
    <xf numFmtId="0" fontId="2" fillId="0" borderId="30" xfId="0" applyFont="1" applyBorder="1" applyAlignment="1" applyProtection="1">
      <alignment vertical="top"/>
      <protection/>
    </xf>
    <xf numFmtId="0" fontId="0" fillId="0" borderId="10" xfId="0" applyBorder="1" applyAlignment="1">
      <alignment vertical="top"/>
    </xf>
    <xf numFmtId="0" fontId="15" fillId="0" borderId="2" xfId="0" applyFont="1" applyBorder="1" applyAlignment="1">
      <alignment horizontal="left" vertical="center" wrapText="1"/>
    </xf>
    <xf numFmtId="0" fontId="15" fillId="0" borderId="10" xfId="0" applyFont="1" applyBorder="1" applyAlignment="1">
      <alignment horizontal="left" vertical="center" wrapText="1"/>
    </xf>
    <xf numFmtId="0" fontId="17" fillId="0" borderId="0" xfId="0" applyFont="1" applyBorder="1" applyAlignment="1">
      <alignment/>
    </xf>
    <xf numFmtId="0" fontId="0" fillId="0" borderId="30" xfId="0" applyBorder="1" applyAlignment="1">
      <alignment vertical="top"/>
    </xf>
    <xf numFmtId="0" fontId="26" fillId="0" borderId="26" xfId="0" applyFont="1" applyBorder="1" applyAlignment="1">
      <alignment vertical="center" wrapText="1"/>
    </xf>
    <xf numFmtId="0" fontId="26" fillId="0" borderId="21" xfId="0" applyFont="1" applyBorder="1" applyAlignment="1">
      <alignment vertical="center" wrapText="1"/>
    </xf>
    <xf numFmtId="0" fontId="26" fillId="0" borderId="30" xfId="0" applyFont="1" applyBorder="1" applyAlignment="1">
      <alignment vertical="center" wrapText="1"/>
    </xf>
    <xf numFmtId="0" fontId="26" fillId="5" borderId="30" xfId="0" applyFont="1" applyFill="1" applyBorder="1" applyAlignment="1">
      <alignment vertical="center" wrapText="1"/>
    </xf>
    <xf numFmtId="1" fontId="5" fillId="0" borderId="1" xfId="0" applyNumberFormat="1" applyFont="1" applyFill="1" applyBorder="1" applyAlignment="1" applyProtection="1">
      <alignment horizontal="center"/>
      <protection/>
    </xf>
    <xf numFmtId="0" fontId="36" fillId="0" borderId="0" xfId="0" applyFont="1" applyAlignment="1">
      <alignment/>
    </xf>
    <xf numFmtId="49" fontId="25" fillId="4" borderId="15" xfId="20" applyNumberFormat="1" applyFill="1" applyBorder="1" applyAlignment="1">
      <alignment vertical="center" wrapText="1"/>
    </xf>
    <xf numFmtId="49" fontId="2" fillId="0" borderId="0" xfId="0" applyNumberFormat="1" applyFont="1" applyAlignment="1" applyProtection="1">
      <alignment horizontal="center" wrapText="1"/>
      <protection/>
    </xf>
    <xf numFmtId="0" fontId="0" fillId="0" borderId="0" xfId="0" applyNumberFormat="1" applyAlignment="1" applyProtection="1">
      <alignment/>
      <protection/>
    </xf>
    <xf numFmtId="0" fontId="0" fillId="0" borderId="33" xfId="0" applyBorder="1" applyAlignment="1">
      <alignment/>
    </xf>
    <xf numFmtId="0" fontId="0" fillId="0" borderId="0" xfId="0" applyAlignment="1">
      <alignment horizontal="center"/>
    </xf>
    <xf numFmtId="0" fontId="0" fillId="0" borderId="33" xfId="0" applyBorder="1" applyAlignment="1">
      <alignment horizontal="center"/>
    </xf>
    <xf numFmtId="49" fontId="25" fillId="5" borderId="15" xfId="20" applyNumberFormat="1" applyFill="1" applyBorder="1" applyAlignment="1">
      <alignment vertical="center" wrapText="1"/>
    </xf>
    <xf numFmtId="49" fontId="25" fillId="5" borderId="11" xfId="20" applyNumberFormat="1" applyFill="1" applyBorder="1" applyAlignment="1">
      <alignment vertical="center" wrapText="1"/>
    </xf>
    <xf numFmtId="0" fontId="0" fillId="0" borderId="21" xfId="0" applyBorder="1" applyAlignment="1">
      <alignment/>
    </xf>
    <xf numFmtId="0" fontId="0" fillId="0" borderId="29" xfId="0" applyBorder="1" applyAlignment="1">
      <alignment/>
    </xf>
    <xf numFmtId="0" fontId="0" fillId="0" borderId="34" xfId="0" applyBorder="1" applyAlignment="1">
      <alignment/>
    </xf>
    <xf numFmtId="0" fontId="0" fillId="0" borderId="8" xfId="0" applyBorder="1" applyAlignment="1">
      <alignment/>
    </xf>
    <xf numFmtId="0" fontId="0" fillId="0" borderId="35" xfId="0" applyBorder="1" applyAlignment="1">
      <alignment/>
    </xf>
    <xf numFmtId="0" fontId="2" fillId="0" borderId="5"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49" fontId="5" fillId="3" borderId="16" xfId="0"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xf>
    <xf numFmtId="49" fontId="5" fillId="3" borderId="29"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0" fontId="7" fillId="0" borderId="0" xfId="0" applyFont="1" applyBorder="1" applyAlignment="1">
      <alignment horizontal="center"/>
    </xf>
    <xf numFmtId="0" fontId="21" fillId="0" borderId="0" xfId="0" applyFont="1" applyBorder="1" applyAlignment="1">
      <alignment horizontal="center"/>
    </xf>
    <xf numFmtId="49" fontId="5" fillId="3" borderId="21" xfId="0" applyNumberFormat="1" applyFont="1" applyFill="1" applyBorder="1" applyAlignment="1" applyProtection="1">
      <alignment horizontal="left" vertical="center" wrapText="1"/>
      <protection locked="0"/>
    </xf>
    <xf numFmtId="49" fontId="5" fillId="3" borderId="0" xfId="0" applyNumberFormat="1" applyFont="1" applyFill="1" applyBorder="1" applyAlignment="1" applyProtection="1">
      <alignment horizontal="left" vertical="center" wrapText="1"/>
      <protection locked="0"/>
    </xf>
    <xf numFmtId="49" fontId="5" fillId="3" borderId="15" xfId="0" applyNumberFormat="1" applyFont="1" applyFill="1" applyBorder="1" applyAlignment="1" applyProtection="1">
      <alignment horizontal="left" vertical="center" wrapText="1"/>
      <protection locked="0"/>
    </xf>
    <xf numFmtId="0" fontId="0" fillId="0" borderId="0" xfId="0" applyFont="1" applyBorder="1" applyAlignment="1">
      <alignment horizontal="left" wrapText="1"/>
    </xf>
    <xf numFmtId="0" fontId="20" fillId="0" borderId="0" xfId="0" applyFont="1" applyBorder="1" applyAlignment="1">
      <alignment horizontal="left"/>
    </xf>
    <xf numFmtId="0" fontId="0" fillId="0" borderId="0" xfId="0" applyBorder="1" applyAlignment="1">
      <alignment horizontal="left" wrapText="1"/>
    </xf>
    <xf numFmtId="0" fontId="0" fillId="0" borderId="0" xfId="0" applyBorder="1" applyAlignment="1">
      <alignment horizontal="left"/>
    </xf>
    <xf numFmtId="0" fontId="30" fillId="8" borderId="0" xfId="0" applyFont="1" applyFill="1" applyAlignment="1">
      <alignment horizontal="left" vertical="center"/>
    </xf>
    <xf numFmtId="0" fontId="3" fillId="0" borderId="3"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49" fontId="2" fillId="0" borderId="30" xfId="0" applyNumberFormat="1"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36" xfId="0" applyFont="1" applyBorder="1" applyAlignment="1" applyProtection="1">
      <alignment horizontal="left" vertical="top" wrapText="1"/>
      <protection/>
    </xf>
    <xf numFmtId="0" fontId="0" fillId="0" borderId="0" xfId="0" applyAlignment="1">
      <alignment horizontal="left" vertical="top" wrapText="1"/>
    </xf>
    <xf numFmtId="0" fontId="0" fillId="3" borderId="0"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2" fillId="0" borderId="20" xfId="0" applyFont="1" applyBorder="1" applyAlignment="1" applyProtection="1">
      <alignment horizontal="center" wrapText="1"/>
      <protection/>
    </xf>
    <xf numFmtId="0" fontId="2" fillId="0" borderId="18" xfId="0" applyFont="1" applyBorder="1" applyAlignment="1" applyProtection="1">
      <alignment horizontal="center"/>
      <protection/>
    </xf>
    <xf numFmtId="0" fontId="2" fillId="0" borderId="20" xfId="0" applyFont="1" applyBorder="1" applyAlignment="1" applyProtection="1">
      <alignment horizontal="center"/>
      <protection/>
    </xf>
    <xf numFmtId="168" fontId="2" fillId="0" borderId="11" xfId="0" applyNumberFormat="1" applyFont="1" applyBorder="1" applyAlignment="1" applyProtection="1">
      <alignment horizontal="center" vertical="center" wrapText="1"/>
      <protection/>
    </xf>
    <xf numFmtId="168" fontId="2" fillId="0" borderId="5" xfId="0" applyNumberFormat="1" applyFont="1" applyBorder="1" applyAlignment="1" applyProtection="1">
      <alignment horizontal="center" vertical="center" wrapText="1"/>
      <protection/>
    </xf>
    <xf numFmtId="0" fontId="2" fillId="0" borderId="9" xfId="0" applyFont="1" applyFill="1" applyBorder="1" applyAlignment="1" applyProtection="1">
      <alignment horizontal="left" vertical="top"/>
      <protection/>
    </xf>
    <xf numFmtId="0" fontId="0" fillId="0" borderId="2" xfId="0" applyBorder="1" applyAlignment="1">
      <alignment horizontal="left" vertical="top"/>
    </xf>
    <xf numFmtId="0" fontId="0" fillId="0" borderId="10" xfId="0" applyBorder="1" applyAlignment="1">
      <alignment horizontal="left" vertical="top"/>
    </xf>
    <xf numFmtId="0" fontId="5" fillId="3" borderId="36"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0" fontId="0" fillId="0" borderId="16" xfId="0" applyBorder="1" applyAlignment="1">
      <alignment horizontal="left" vertical="center" wrapText="1"/>
    </xf>
    <xf numFmtId="0" fontId="2" fillId="0" borderId="9" xfId="0" applyFont="1" applyBorder="1" applyAlignment="1" applyProtection="1">
      <alignment horizontal="left" vertical="top"/>
      <protection/>
    </xf>
    <xf numFmtId="0" fontId="0" fillId="0" borderId="0" xfId="0" applyBorder="1" applyAlignment="1" applyProtection="1">
      <alignment horizontal="center"/>
      <protection/>
    </xf>
    <xf numFmtId="0" fontId="0" fillId="0" borderId="11" xfId="0" applyBorder="1" applyAlignment="1" applyProtection="1">
      <alignment horizontal="center" vertical="center"/>
      <protection/>
    </xf>
    <xf numFmtId="0" fontId="0" fillId="0" borderId="5" xfId="0" applyBorder="1" applyAlignment="1" applyProtection="1">
      <alignment horizontal="center" vertical="center"/>
      <protection/>
    </xf>
    <xf numFmtId="0" fontId="27" fillId="0" borderId="0" xfId="0" applyFont="1" applyBorder="1" applyAlignment="1" applyProtection="1">
      <alignment horizontal="left" vertical="center" wrapText="1"/>
      <protection/>
    </xf>
    <xf numFmtId="0" fontId="1" fillId="0" borderId="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4" fillId="0" borderId="3" xfId="0" applyFont="1" applyBorder="1" applyAlignment="1" applyProtection="1">
      <alignment horizontal="center" wrapText="1"/>
      <protection/>
    </xf>
    <xf numFmtId="0" fontId="4" fillId="0" borderId="35" xfId="0" applyFont="1" applyBorder="1" applyAlignment="1" applyProtection="1">
      <alignment horizontal="center" wrapText="1"/>
      <protection/>
    </xf>
    <xf numFmtId="0" fontId="0" fillId="0" borderId="37" xfId="0" applyBorder="1" applyAlignment="1" applyProtection="1">
      <alignment horizontal="center" vertical="center"/>
      <protection/>
    </xf>
    <xf numFmtId="0" fontId="0" fillId="0" borderId="17" xfId="0" applyBorder="1" applyAlignment="1" applyProtection="1">
      <alignment horizontal="center" vertical="center"/>
      <protection/>
    </xf>
    <xf numFmtId="0" fontId="2" fillId="0" borderId="30"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165" fontId="5" fillId="3" borderId="21"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2" fillId="0" borderId="19" xfId="0" applyFont="1" applyBorder="1" applyAlignment="1" applyProtection="1">
      <alignment horizontal="left" vertical="center"/>
      <protection/>
    </xf>
    <xf numFmtId="0" fontId="0" fillId="0" borderId="4" xfId="0" applyBorder="1" applyAlignment="1">
      <alignment horizontal="left" vertical="center"/>
    </xf>
    <xf numFmtId="0" fontId="0" fillId="0" borderId="39" xfId="0" applyBorder="1" applyAlignment="1">
      <alignment horizontal="left" vertical="center"/>
    </xf>
    <xf numFmtId="0" fontId="0" fillId="0" borderId="0" xfId="0" applyAlignment="1">
      <alignment horizontal="left" vertical="center" wrapText="1"/>
    </xf>
    <xf numFmtId="0" fontId="0" fillId="0" borderId="36" xfId="0" applyBorder="1" applyAlignment="1">
      <alignment horizontal="left" vertical="center" wrapText="1"/>
    </xf>
    <xf numFmtId="0" fontId="0" fillId="3" borderId="0" xfId="0" applyFill="1" applyAlignment="1" applyProtection="1">
      <alignment horizontal="left" vertical="center" wrapText="1"/>
      <protection locked="0"/>
    </xf>
    <xf numFmtId="0" fontId="2" fillId="0" borderId="9" xfId="0" applyFont="1" applyBorder="1" applyAlignment="1" applyProtection="1">
      <alignment horizontal="left" vertical="top" wrapText="1"/>
      <protection/>
    </xf>
    <xf numFmtId="0" fontId="0" fillId="0" borderId="2" xfId="0" applyBorder="1" applyAlignment="1">
      <alignment horizontal="left" vertical="top" wrapText="1"/>
    </xf>
    <xf numFmtId="0" fontId="2" fillId="0" borderId="2"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0" fillId="0" borderId="15" xfId="0" applyBorder="1" applyAlignment="1">
      <alignment horizontal="left" vertical="top"/>
    </xf>
    <xf numFmtId="0" fontId="5" fillId="3" borderId="40"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5" fillId="3" borderId="20" xfId="0" applyFont="1" applyFill="1" applyBorder="1" applyAlignment="1" applyProtection="1">
      <alignment horizontal="left"/>
      <protection locked="0"/>
    </xf>
    <xf numFmtId="0" fontId="5" fillId="3" borderId="36"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0" borderId="20" xfId="0" applyFont="1" applyBorder="1" applyAlignment="1">
      <alignment horizontal="left"/>
    </xf>
    <xf numFmtId="0" fontId="5" fillId="0" borderId="18" xfId="0" applyFont="1" applyBorder="1" applyAlignment="1">
      <alignment horizontal="left"/>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2" xfId="0" applyFont="1" applyBorder="1" applyAlignment="1">
      <alignment horizontal="center" vertical="center"/>
    </xf>
    <xf numFmtId="0" fontId="2" fillId="0" borderId="1" xfId="0" applyFont="1" applyBorder="1" applyAlignment="1">
      <alignment horizontal="center" vertical="center"/>
    </xf>
    <xf numFmtId="0" fontId="0" fillId="0" borderId="32" xfId="0" applyBorder="1" applyAlignment="1">
      <alignment/>
    </xf>
    <xf numFmtId="0" fontId="0" fillId="0" borderId="1" xfId="0" applyBorder="1" applyAlignment="1">
      <alignment/>
    </xf>
    <xf numFmtId="0" fontId="2" fillId="0" borderId="19" xfId="0" applyFont="1" applyBorder="1" applyAlignment="1">
      <alignment horizontal="left" vertical="center" indent="1"/>
    </xf>
    <xf numFmtId="0" fontId="2" fillId="0" borderId="4" xfId="0" applyFont="1" applyBorder="1" applyAlignment="1">
      <alignment horizontal="left" vertical="center" indent="1"/>
    </xf>
    <xf numFmtId="0" fontId="2" fillId="0" borderId="39" xfId="0" applyFont="1" applyBorder="1" applyAlignment="1">
      <alignment horizontal="left" vertical="center" indent="1"/>
    </xf>
    <xf numFmtId="0" fontId="5" fillId="0" borderId="21" xfId="0" applyFont="1" applyBorder="1" applyAlignment="1">
      <alignment horizontal="left" vertical="top" indent="1"/>
    </xf>
    <xf numFmtId="0" fontId="5" fillId="0" borderId="0" xfId="0" applyFont="1" applyBorder="1" applyAlignment="1">
      <alignment horizontal="left" vertical="top" indent="1"/>
    </xf>
    <xf numFmtId="0" fontId="5" fillId="0" borderId="15" xfId="0" applyFont="1" applyBorder="1" applyAlignment="1">
      <alignment horizontal="left" vertical="top" indent="1"/>
    </xf>
    <xf numFmtId="0" fontId="5" fillId="0" borderId="29" xfId="0" applyFont="1" applyBorder="1" applyAlignment="1">
      <alignment horizontal="left" vertical="top" indent="1"/>
    </xf>
    <xf numFmtId="0" fontId="5" fillId="0" borderId="3" xfId="0" applyFont="1" applyBorder="1" applyAlignment="1">
      <alignment horizontal="left" vertical="top" indent="1"/>
    </xf>
    <xf numFmtId="0" fontId="5" fillId="0" borderId="16" xfId="0" applyFont="1" applyBorder="1" applyAlignment="1">
      <alignment horizontal="left" vertical="top" indent="1"/>
    </xf>
    <xf numFmtId="0" fontId="2" fillId="0" borderId="30" xfId="0" applyFont="1" applyBorder="1" applyAlignment="1">
      <alignment horizontal="left" vertical="top" indent="1"/>
    </xf>
    <xf numFmtId="0" fontId="2" fillId="0" borderId="2" xfId="0" applyFont="1" applyBorder="1" applyAlignment="1">
      <alignment horizontal="left" vertical="top" indent="1"/>
    </xf>
    <xf numFmtId="0" fontId="2" fillId="0" borderId="10" xfId="0" applyFont="1" applyBorder="1" applyAlignment="1">
      <alignment horizontal="left" vertical="top" indent="1"/>
    </xf>
    <xf numFmtId="0" fontId="2" fillId="0" borderId="9" xfId="0" applyFont="1" applyBorder="1" applyAlignment="1">
      <alignment horizontal="left" vertical="top" indent="1"/>
    </xf>
    <xf numFmtId="0" fontId="10" fillId="0" borderId="30"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29" xfId="0" applyFont="1" applyBorder="1" applyAlignment="1">
      <alignment horizontal="left" vertical="center" wrapText="1" indent="1"/>
    </xf>
    <xf numFmtId="0" fontId="10" fillId="0" borderId="3" xfId="0" applyFont="1" applyBorder="1" applyAlignment="1">
      <alignment horizontal="left" vertical="center" wrapText="1" inden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0" fillId="3" borderId="21" xfId="0" applyFill="1" applyBorder="1" applyAlignment="1" applyProtection="1">
      <alignment horizontal="left" vertical="top" indent="1"/>
      <protection locked="0"/>
    </xf>
    <xf numFmtId="0" fontId="0" fillId="3" borderId="0" xfId="0" applyFill="1" applyBorder="1" applyAlignment="1" applyProtection="1">
      <alignment horizontal="left" vertical="top" indent="1"/>
      <protection locked="0"/>
    </xf>
    <xf numFmtId="0" fontId="0" fillId="3" borderId="15" xfId="0" applyFill="1" applyBorder="1" applyAlignment="1" applyProtection="1">
      <alignment horizontal="left" vertical="top" indent="1"/>
      <protection locked="0"/>
    </xf>
    <xf numFmtId="0" fontId="0" fillId="3" borderId="43" xfId="0" applyFill="1" applyBorder="1" applyAlignment="1" applyProtection="1">
      <alignment horizontal="left" vertical="top" indent="1"/>
      <protection locked="0"/>
    </xf>
    <xf numFmtId="0" fontId="0" fillId="3" borderId="44" xfId="0" applyFill="1" applyBorder="1" applyAlignment="1" applyProtection="1">
      <alignment horizontal="left" vertical="top" indent="1"/>
      <protection locked="0"/>
    </xf>
    <xf numFmtId="0" fontId="0" fillId="3" borderId="45" xfId="0" applyFill="1" applyBorder="1" applyAlignment="1" applyProtection="1">
      <alignment horizontal="left" vertical="top" indent="1"/>
      <protection locked="0"/>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5" fillId="0" borderId="47" xfId="0" applyFont="1" applyBorder="1" applyAlignment="1">
      <alignment horizontal="center" vertical="center"/>
    </xf>
    <xf numFmtId="0" fontId="1" fillId="0" borderId="32" xfId="0" applyFont="1" applyBorder="1" applyAlignment="1">
      <alignment horizontal="center" wrapText="1"/>
    </xf>
    <xf numFmtId="0" fontId="0" fillId="0" borderId="32" xfId="0"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3" fillId="0" borderId="2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0" xfId="0" applyBorder="1" applyAlignment="1">
      <alignment horizontal="center"/>
    </xf>
    <xf numFmtId="0" fontId="0" fillId="0" borderId="18" xfId="0" applyBorder="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left" vertical="top" wrapText="1" indent="1"/>
    </xf>
    <xf numFmtId="0" fontId="2" fillId="0" borderId="2" xfId="0" applyFont="1" applyBorder="1" applyAlignment="1">
      <alignment horizontal="left" vertical="top" wrapText="1" indent="1"/>
    </xf>
    <xf numFmtId="164" fontId="0" fillId="6" borderId="21" xfId="0" applyNumberFormat="1" applyFill="1" applyBorder="1" applyAlignment="1">
      <alignment horizontal="left" vertical="top" indent="1"/>
    </xf>
    <xf numFmtId="164" fontId="0" fillId="6" borderId="29" xfId="0" applyNumberFormat="1" applyFill="1" applyBorder="1" applyAlignment="1">
      <alignment horizontal="left" vertical="top" indent="1"/>
    </xf>
    <xf numFmtId="0" fontId="5" fillId="0" borderId="36" xfId="0" applyFont="1" applyBorder="1" applyAlignment="1">
      <alignment horizontal="left" vertical="top" indent="1"/>
    </xf>
    <xf numFmtId="0" fontId="0" fillId="0" borderId="30"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44" fontId="7" fillId="0" borderId="37" xfId="17" applyFont="1" applyBorder="1" applyAlignment="1">
      <alignment horizontal="center" vertical="center"/>
    </xf>
    <xf numFmtId="44" fontId="7" fillId="0" borderId="13" xfId="17" applyFont="1" applyBorder="1" applyAlignment="1">
      <alignment horizontal="center" vertical="center"/>
    </xf>
    <xf numFmtId="44" fontId="7" fillId="0" borderId="48" xfId="17" applyFont="1" applyBorder="1" applyAlignment="1">
      <alignment horizontal="center" vertical="center"/>
    </xf>
    <xf numFmtId="0" fontId="8" fillId="0" borderId="1" xfId="0" applyFont="1" applyBorder="1" applyAlignment="1">
      <alignment horizontal="center" vertical="center"/>
    </xf>
    <xf numFmtId="0" fontId="8" fillId="0" borderId="49" xfId="0" applyFont="1" applyBorder="1" applyAlignment="1">
      <alignment horizontal="center" vertical="center"/>
    </xf>
    <xf numFmtId="0" fontId="5" fillId="0" borderId="36"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50" xfId="0" applyFont="1" applyBorder="1" applyAlignment="1" applyProtection="1">
      <alignment horizontal="left" vertical="top"/>
      <protection locked="0"/>
    </xf>
    <xf numFmtId="0" fontId="5" fillId="0" borderId="44" xfId="0" applyFont="1" applyBorder="1" applyAlignment="1" applyProtection="1">
      <alignment horizontal="left" vertical="top"/>
      <protection locked="0"/>
    </xf>
    <xf numFmtId="0" fontId="5" fillId="0" borderId="45" xfId="0" applyFont="1" applyBorder="1" applyAlignment="1" applyProtection="1">
      <alignment horizontal="left" vertical="top"/>
      <protection locked="0"/>
    </xf>
    <xf numFmtId="0" fontId="2" fillId="0" borderId="30" xfId="0" applyFont="1" applyBorder="1" applyAlignment="1">
      <alignment horizontal="left" vertical="top" wrapText="1" indent="1"/>
    </xf>
    <xf numFmtId="164" fontId="0" fillId="3" borderId="21" xfId="0" applyNumberFormat="1" applyFill="1" applyBorder="1" applyAlignment="1" applyProtection="1">
      <alignment horizontal="left" vertical="top" wrapText="1" indent="1"/>
      <protection locked="0"/>
    </xf>
    <xf numFmtId="164" fontId="0" fillId="3" borderId="0" xfId="0" applyNumberFormat="1" applyFill="1" applyBorder="1" applyAlignment="1" applyProtection="1">
      <alignment horizontal="left" vertical="top" wrapText="1" indent="1"/>
      <protection locked="0"/>
    </xf>
    <xf numFmtId="164" fontId="0" fillId="3" borderId="43" xfId="0" applyNumberFormat="1" applyFill="1" applyBorder="1" applyAlignment="1" applyProtection="1">
      <alignment horizontal="left" vertical="top" wrapText="1" indent="1"/>
      <protection locked="0"/>
    </xf>
    <xf numFmtId="164" fontId="0" fillId="3" borderId="44" xfId="0" applyNumberFormat="1" applyFill="1" applyBorder="1" applyAlignment="1" applyProtection="1">
      <alignment horizontal="left" vertical="top" wrapText="1" indent="1"/>
      <protection locked="0"/>
    </xf>
    <xf numFmtId="0" fontId="5" fillId="0" borderId="14" xfId="0" applyFont="1" applyBorder="1" applyAlignment="1">
      <alignment horizontal="left" vertical="top" indent="1"/>
    </xf>
    <xf numFmtId="0" fontId="0" fillId="6" borderId="21" xfId="0" applyFill="1" applyBorder="1" applyAlignment="1" applyProtection="1">
      <alignment horizontal="left" vertical="top" indent="1"/>
      <protection locked="0"/>
    </xf>
    <xf numFmtId="0" fontId="0" fillId="6" borderId="0" xfId="0" applyFill="1" applyBorder="1" applyAlignment="1" applyProtection="1">
      <alignment horizontal="left" vertical="top" indent="1"/>
      <protection locked="0"/>
    </xf>
    <xf numFmtId="0" fontId="0" fillId="6" borderId="15" xfId="0" applyFill="1" applyBorder="1" applyAlignment="1" applyProtection="1">
      <alignment horizontal="left" vertical="top" indent="1"/>
      <protection locked="0"/>
    </xf>
    <xf numFmtId="0" fontId="0" fillId="6" borderId="29" xfId="0" applyFill="1" applyBorder="1" applyAlignment="1" applyProtection="1">
      <alignment horizontal="left" vertical="top" indent="1"/>
      <protection locked="0"/>
    </xf>
    <xf numFmtId="0" fontId="0" fillId="6" borderId="3" xfId="0" applyFill="1" applyBorder="1" applyAlignment="1" applyProtection="1">
      <alignment horizontal="left" vertical="top" indent="1"/>
      <protection locked="0"/>
    </xf>
    <xf numFmtId="0" fontId="0" fillId="6" borderId="16" xfId="0" applyFill="1" applyBorder="1" applyAlignment="1" applyProtection="1">
      <alignment horizontal="left" vertical="top" indent="1"/>
      <protection locked="0"/>
    </xf>
    <xf numFmtId="165" fontId="5" fillId="0" borderId="21" xfId="0" applyNumberFormat="1" applyFont="1" applyBorder="1" applyAlignment="1">
      <alignment horizontal="left" vertical="top" indent="1"/>
    </xf>
    <xf numFmtId="165" fontId="5" fillId="0" borderId="0" xfId="0" applyNumberFormat="1" applyFont="1" applyBorder="1" applyAlignment="1">
      <alignment horizontal="left" vertical="top" indent="1"/>
    </xf>
    <xf numFmtId="165" fontId="5" fillId="0" borderId="29" xfId="0" applyNumberFormat="1" applyFont="1" applyBorder="1" applyAlignment="1">
      <alignment horizontal="left" vertical="top" indent="1"/>
    </xf>
    <xf numFmtId="165" fontId="5" fillId="0" borderId="3" xfId="0" applyNumberFormat="1" applyFont="1" applyBorder="1" applyAlignment="1">
      <alignment horizontal="left" vertical="top" indent="1"/>
    </xf>
    <xf numFmtId="0" fontId="5" fillId="0" borderId="21" xfId="0" applyFont="1" applyBorder="1" applyAlignment="1">
      <alignment horizontal="left" vertical="top" wrapText="1" indent="1"/>
    </xf>
    <xf numFmtId="0" fontId="5" fillId="0" borderId="0" xfId="0" applyFont="1" applyBorder="1" applyAlignment="1">
      <alignment horizontal="left" vertical="top" wrapText="1" indent="1"/>
    </xf>
    <xf numFmtId="0" fontId="5" fillId="0" borderId="29" xfId="0" applyFont="1" applyBorder="1" applyAlignment="1">
      <alignment horizontal="left" vertical="top" wrapText="1" indent="1"/>
    </xf>
    <xf numFmtId="0" fontId="5" fillId="0" borderId="3" xfId="0" applyFont="1" applyBorder="1" applyAlignment="1">
      <alignment horizontal="left" vertical="top" wrapText="1" indent="1"/>
    </xf>
    <xf numFmtId="0" fontId="2" fillId="0" borderId="51" xfId="0" applyFont="1" applyBorder="1" applyAlignment="1">
      <alignment horizontal="left" vertical="center" wrapText="1" indent="1"/>
    </xf>
    <xf numFmtId="0" fontId="2" fillId="0" borderId="52" xfId="0" applyFont="1" applyBorder="1" applyAlignment="1">
      <alignment horizontal="left" vertical="center" wrapText="1" indent="1"/>
    </xf>
    <xf numFmtId="0" fontId="2" fillId="0" borderId="52" xfId="0" applyFont="1" applyBorder="1" applyAlignment="1">
      <alignment horizontal="left" indent="1"/>
    </xf>
    <xf numFmtId="0" fontId="2" fillId="0" borderId="53" xfId="0" applyFont="1" applyBorder="1" applyAlignment="1">
      <alignment horizontal="left" indent="1"/>
    </xf>
    <xf numFmtId="0" fontId="9" fillId="0" borderId="20"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1" fontId="5" fillId="0" borderId="30" xfId="0" applyNumberFormat="1" applyFont="1" applyFill="1" applyBorder="1" applyAlignment="1" applyProtection="1">
      <alignment horizontal="left" vertical="top"/>
      <protection/>
    </xf>
    <xf numFmtId="1" fontId="5" fillId="0" borderId="2" xfId="0" applyNumberFormat="1" applyFont="1" applyFill="1" applyBorder="1" applyAlignment="1" applyProtection="1">
      <alignment horizontal="left" vertical="top"/>
      <protection/>
    </xf>
    <xf numFmtId="1" fontId="5" fillId="0" borderId="10" xfId="0" applyNumberFormat="1" applyFont="1" applyFill="1" applyBorder="1" applyAlignment="1" applyProtection="1">
      <alignment horizontal="left" vertical="top"/>
      <protection/>
    </xf>
    <xf numFmtId="1" fontId="5" fillId="0" borderId="21" xfId="0" applyNumberFormat="1" applyFont="1" applyFill="1" applyBorder="1" applyAlignment="1" applyProtection="1">
      <alignment horizontal="left" vertical="top"/>
      <protection/>
    </xf>
    <xf numFmtId="1" fontId="5" fillId="0" borderId="0" xfId="0" applyNumberFormat="1" applyFont="1" applyFill="1" applyBorder="1" applyAlignment="1" applyProtection="1">
      <alignment horizontal="left" vertical="top"/>
      <protection/>
    </xf>
    <xf numFmtId="1" fontId="5" fillId="0" borderId="15" xfId="0" applyNumberFormat="1" applyFont="1" applyFill="1" applyBorder="1" applyAlignment="1" applyProtection="1">
      <alignment horizontal="left" vertical="top"/>
      <protection/>
    </xf>
    <xf numFmtId="49" fontId="5" fillId="0" borderId="30" xfId="0" applyNumberFormat="1" applyFont="1" applyFill="1" applyBorder="1" applyAlignment="1" applyProtection="1">
      <alignment horizontal="left" vertical="top"/>
      <protection/>
    </xf>
    <xf numFmtId="0" fontId="5" fillId="0" borderId="2" xfId="0" applyNumberFormat="1" applyFont="1" applyFill="1" applyBorder="1" applyAlignment="1" applyProtection="1">
      <alignment horizontal="left" vertical="top"/>
      <protection/>
    </xf>
    <xf numFmtId="0" fontId="5" fillId="0" borderId="10" xfId="0" applyNumberFormat="1" applyFont="1" applyFill="1" applyBorder="1" applyAlignment="1" applyProtection="1">
      <alignment horizontal="left" vertical="top"/>
      <protection/>
    </xf>
    <xf numFmtId="0" fontId="5" fillId="0" borderId="21"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protection/>
    </xf>
    <xf numFmtId="0" fontId="5" fillId="0" borderId="15" xfId="0" applyNumberFormat="1" applyFont="1" applyFill="1" applyBorder="1" applyAlignment="1" applyProtection="1">
      <alignment horizontal="left" vertical="top"/>
      <protection/>
    </xf>
    <xf numFmtId="0" fontId="2" fillId="0" borderId="20" xfId="0" applyFont="1" applyBorder="1" applyAlignment="1">
      <alignment horizontal="left" vertical="top" wrapText="1" indent="1"/>
    </xf>
    <xf numFmtId="0" fontId="2" fillId="0" borderId="54" xfId="0" applyFont="1" applyBorder="1" applyAlignment="1">
      <alignment horizontal="left" vertical="top" wrapText="1" indent="1"/>
    </xf>
    <xf numFmtId="0" fontId="2" fillId="0" borderId="55" xfId="0" applyFont="1" applyBorder="1" applyAlignment="1">
      <alignment horizontal="left" vertical="top" wrapText="1" indent="1"/>
    </xf>
    <xf numFmtId="0" fontId="0" fillId="3" borderId="30"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34" xfId="0" applyFill="1" applyBorder="1" applyAlignment="1" applyProtection="1">
      <alignment horizontal="left" vertical="top"/>
      <protection locked="0"/>
    </xf>
    <xf numFmtId="0" fontId="0" fillId="3" borderId="21"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29"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35" xfId="0" applyFill="1" applyBorder="1" applyAlignment="1" applyProtection="1">
      <alignment horizontal="left" vertical="top"/>
      <protection locked="0"/>
    </xf>
    <xf numFmtId="0" fontId="2" fillId="0" borderId="25" xfId="0" applyFont="1" applyBorder="1" applyAlignment="1">
      <alignment horizontal="left" vertical="center" indent="1"/>
    </xf>
    <xf numFmtId="0" fontId="5" fillId="3" borderId="21"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8" xfId="0" applyFont="1" applyFill="1" applyBorder="1" applyAlignment="1" applyProtection="1">
      <alignment horizontal="left" vertical="top"/>
      <protection locked="0"/>
    </xf>
    <xf numFmtId="0" fontId="5" fillId="3" borderId="29"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35" xfId="0" applyFont="1" applyFill="1" applyBorder="1" applyAlignment="1" applyProtection="1">
      <alignment horizontal="left" vertical="top"/>
      <protection locked="0"/>
    </xf>
    <xf numFmtId="0" fontId="23" fillId="0" borderId="0" xfId="0" applyFont="1" applyAlignment="1">
      <alignment horizontal="center"/>
    </xf>
    <xf numFmtId="0" fontId="23" fillId="0" borderId="0" xfId="0" applyFont="1" applyBorder="1" applyAlignment="1">
      <alignment horizontal="center"/>
    </xf>
    <xf numFmtId="0" fontId="2" fillId="0" borderId="0" xfId="0" applyFont="1" applyAlignment="1">
      <alignment horizontal="center" vertical="center" wrapText="1"/>
    </xf>
    <xf numFmtId="168" fontId="2" fillId="0" borderId="0" xfId="0" applyNumberFormat="1" applyFont="1" applyAlignment="1">
      <alignment horizontal="center" vertical="center" wrapText="1"/>
    </xf>
    <xf numFmtId="0" fontId="2" fillId="0" borderId="0" xfId="0" applyFont="1" applyAlignment="1">
      <alignment horizontal="center" vertical="center"/>
    </xf>
    <xf numFmtId="0" fontId="0" fillId="0" borderId="0" xfId="0" applyAlignment="1">
      <alignment/>
    </xf>
    <xf numFmtId="16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12</xdr:col>
      <xdr:colOff>590550</xdr:colOff>
      <xdr:row>56</xdr:row>
      <xdr:rowOff>114300</xdr:rowOff>
    </xdr:to>
    <xdr:sp>
      <xdr:nvSpPr>
        <xdr:cNvPr id="1" name="Rectangle 2"/>
        <xdr:cNvSpPr>
          <a:spLocks/>
        </xdr:cNvSpPr>
      </xdr:nvSpPr>
      <xdr:spPr>
        <a:xfrm>
          <a:off x="47625" y="76200"/>
          <a:ext cx="7724775" cy="1164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1</xdr:row>
      <xdr:rowOff>47625</xdr:rowOff>
    </xdr:from>
    <xdr:to>
      <xdr:col>12</xdr:col>
      <xdr:colOff>361950</xdr:colOff>
      <xdr:row>3</xdr:row>
      <xdr:rowOff>9525</xdr:rowOff>
    </xdr:to>
    <xdr:pic>
      <xdr:nvPicPr>
        <xdr:cNvPr id="2" name="Picture 4" descr="State of Maryland crown logo"/>
        <xdr:cNvPicPr preferRelativeResize="1">
          <a:picLocks noChangeAspect="1"/>
        </xdr:cNvPicPr>
      </xdr:nvPicPr>
      <xdr:blipFill>
        <a:blip r:embed="rId1"/>
        <a:stretch>
          <a:fillRect/>
        </a:stretch>
      </xdr:blipFill>
      <xdr:spPr>
        <a:xfrm>
          <a:off x="6400800" y="152400"/>
          <a:ext cx="1143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76200</xdr:rowOff>
    </xdr:from>
    <xdr:to>
      <xdr:col>13</xdr:col>
      <xdr:colOff>47625</xdr:colOff>
      <xdr:row>4</xdr:row>
      <xdr:rowOff>66675</xdr:rowOff>
    </xdr:to>
    <xdr:sp>
      <xdr:nvSpPr>
        <xdr:cNvPr id="1" name="AutoShape 11"/>
        <xdr:cNvSpPr>
          <a:spLocks/>
        </xdr:cNvSpPr>
      </xdr:nvSpPr>
      <xdr:spPr>
        <a:xfrm>
          <a:off x="9429750" y="76200"/>
          <a:ext cx="1619250" cy="8286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You MUST select the correct month </a:t>
          </a:r>
          <a:r>
            <a:rPr lang="en-US" cap="none" sz="1000" b="0" i="0" u="none" baseline="0">
              <a:solidFill>
                <a:srgbClr val="FF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85725</xdr:rowOff>
    </xdr:from>
    <xdr:to>
      <xdr:col>10</xdr:col>
      <xdr:colOff>457200</xdr:colOff>
      <xdr:row>3</xdr:row>
      <xdr:rowOff>114300</xdr:rowOff>
    </xdr:to>
    <xdr:pic>
      <xdr:nvPicPr>
        <xdr:cNvPr id="1" name="Picture 1" descr="State of Maryland crown logo"/>
        <xdr:cNvPicPr preferRelativeResize="1">
          <a:picLocks noChangeAspect="1"/>
        </xdr:cNvPicPr>
      </xdr:nvPicPr>
      <xdr:blipFill>
        <a:blip r:embed="rId1"/>
        <a:stretch>
          <a:fillRect/>
        </a:stretch>
      </xdr:blipFill>
      <xdr:spPr>
        <a:xfrm>
          <a:off x="10306050" y="85725"/>
          <a:ext cx="11430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oorekp@djs.state.md.u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P56"/>
  <sheetViews>
    <sheetView tabSelected="1" workbookViewId="0" topLeftCell="A1">
      <selection activeCell="B5" sqref="B5:O5"/>
    </sheetView>
  </sheetViews>
  <sheetFormatPr defaultColWidth="9.140625" defaultRowHeight="12.75"/>
  <cols>
    <col min="1" max="1" width="2.57421875" style="0" customWidth="1"/>
    <col min="2" max="2" width="12.421875" style="0" customWidth="1"/>
    <col min="4" max="4" width="8.00390625" style="0" customWidth="1"/>
    <col min="5" max="5" width="6.8515625" style="0" customWidth="1"/>
    <col min="6" max="6" width="10.421875" style="0" customWidth="1"/>
    <col min="8" max="8" width="7.57421875" style="0" customWidth="1"/>
    <col min="9" max="9" width="12.7109375" style="0" customWidth="1"/>
    <col min="10" max="10" width="10.140625" style="0" customWidth="1"/>
    <col min="12" max="12" width="9.57421875" style="0" customWidth="1"/>
    <col min="13" max="13" width="10.8515625" style="0" customWidth="1"/>
    <col min="14" max="14" width="24.00390625" style="0" hidden="1" customWidth="1"/>
    <col min="15" max="15" width="0.71875" style="0" hidden="1" customWidth="1"/>
    <col min="16" max="16" width="4.57421875" style="0" hidden="1" customWidth="1"/>
    <col min="17" max="17" width="5.421875" style="0" customWidth="1"/>
  </cols>
  <sheetData>
    <row r="1" ht="8.25" customHeight="1"/>
    <row r="2" ht="12.75" customHeight="1"/>
    <row r="3" spans="2:6" ht="30.75" customHeight="1">
      <c r="B3" s="205" t="s">
        <v>477</v>
      </c>
      <c r="C3" s="205"/>
      <c r="D3" s="205"/>
      <c r="E3" s="205"/>
      <c r="F3" s="155"/>
    </row>
    <row r="4" ht="12.75" customHeight="1"/>
    <row r="5" spans="2:16" s="22" customFormat="1" ht="18.75" customHeight="1">
      <c r="B5" s="196" t="s">
        <v>464</v>
      </c>
      <c r="C5" s="196"/>
      <c r="D5" s="196"/>
      <c r="E5" s="196"/>
      <c r="F5" s="196"/>
      <c r="G5" s="196"/>
      <c r="H5" s="196"/>
      <c r="I5" s="196"/>
      <c r="J5" s="196"/>
      <c r="K5" s="196"/>
      <c r="L5" s="196"/>
      <c r="M5" s="196"/>
      <c r="N5" s="196"/>
      <c r="O5" s="196"/>
      <c r="P5" s="83"/>
    </row>
    <row r="6" spans="2:16" s="22" customFormat="1" ht="2.25" customHeight="1">
      <c r="B6" s="197" t="s">
        <v>478</v>
      </c>
      <c r="C6" s="197"/>
      <c r="D6" s="197"/>
      <c r="E6" s="197"/>
      <c r="F6" s="197"/>
      <c r="G6" s="197"/>
      <c r="H6" s="197"/>
      <c r="I6" s="197"/>
      <c r="J6" s="197"/>
      <c r="K6" s="197"/>
      <c r="L6" s="197"/>
      <c r="M6" s="197"/>
      <c r="N6" s="197"/>
      <c r="O6" s="197"/>
      <c r="P6" s="83"/>
    </row>
    <row r="7" spans="2:16" ht="13.5" customHeight="1">
      <c r="B7" s="197"/>
      <c r="C7" s="197"/>
      <c r="D7" s="197"/>
      <c r="E7" s="197"/>
      <c r="F7" s="197"/>
      <c r="G7" s="197"/>
      <c r="H7" s="197"/>
      <c r="I7" s="197"/>
      <c r="J7" s="197"/>
      <c r="K7" s="197"/>
      <c r="L7" s="197"/>
      <c r="M7" s="197"/>
      <c r="N7" s="197"/>
      <c r="O7" s="197"/>
      <c r="P7" s="84"/>
    </row>
    <row r="8" spans="2:16" ht="4.5" customHeight="1">
      <c r="B8" s="92"/>
      <c r="C8" s="92"/>
      <c r="D8" s="92"/>
      <c r="E8" s="92"/>
      <c r="F8" s="92"/>
      <c r="G8" s="92"/>
      <c r="H8" s="92"/>
      <c r="I8" s="92"/>
      <c r="J8" s="92"/>
      <c r="K8" s="92"/>
      <c r="L8" s="92"/>
      <c r="M8" s="92"/>
      <c r="N8" s="92"/>
      <c r="O8" s="92"/>
      <c r="P8" s="84"/>
    </row>
    <row r="9" spans="2:16" ht="15.75" customHeight="1">
      <c r="B9" s="202" t="s">
        <v>446</v>
      </c>
      <c r="C9" s="202"/>
      <c r="D9" s="202"/>
      <c r="E9" s="202"/>
      <c r="F9" s="202"/>
      <c r="G9" s="202"/>
      <c r="H9" s="202"/>
      <c r="I9" s="202"/>
      <c r="J9" s="202"/>
      <c r="K9" s="202"/>
      <c r="L9" s="202"/>
      <c r="M9" s="202"/>
      <c r="N9" s="6"/>
      <c r="O9" s="6"/>
      <c r="P9" s="84"/>
    </row>
    <row r="10" spans="2:16" ht="4.5" customHeight="1">
      <c r="B10" s="99"/>
      <c r="C10" s="99"/>
      <c r="D10" s="99"/>
      <c r="E10" s="99"/>
      <c r="F10" s="99"/>
      <c r="G10" s="99"/>
      <c r="H10" s="99"/>
      <c r="I10" s="99"/>
      <c r="J10" s="99"/>
      <c r="K10" s="99"/>
      <c r="L10" s="99"/>
      <c r="M10" s="99"/>
      <c r="N10" s="6"/>
      <c r="O10" s="6"/>
      <c r="P10" s="84"/>
    </row>
    <row r="11" spans="2:16" ht="17.25" customHeight="1">
      <c r="B11" s="153" t="s">
        <v>439</v>
      </c>
      <c r="C11" s="154"/>
      <c r="D11" s="154"/>
      <c r="E11" s="156"/>
      <c r="F11" s="156"/>
      <c r="G11" s="6"/>
      <c r="H11" s="6"/>
      <c r="I11" s="6"/>
      <c r="J11" s="6"/>
      <c r="K11" s="6"/>
      <c r="L11" s="6"/>
      <c r="M11" s="6"/>
      <c r="N11" s="6"/>
      <c r="O11" s="6"/>
      <c r="P11" s="84"/>
    </row>
    <row r="12" spans="2:16" ht="15.75" customHeight="1">
      <c r="B12" s="89" t="s">
        <v>465</v>
      </c>
      <c r="C12" s="6"/>
      <c r="D12" s="6"/>
      <c r="E12" s="6"/>
      <c r="F12" s="6"/>
      <c r="G12" s="6"/>
      <c r="H12" s="6"/>
      <c r="I12" s="6"/>
      <c r="J12" s="6"/>
      <c r="K12" s="6"/>
      <c r="L12" s="6"/>
      <c r="M12" s="6"/>
      <c r="N12" s="6"/>
      <c r="O12" s="6"/>
      <c r="P12" s="84"/>
    </row>
    <row r="13" spans="2:16" ht="31.5" customHeight="1">
      <c r="B13" s="201" t="s">
        <v>437</v>
      </c>
      <c r="C13" s="201"/>
      <c r="D13" s="201"/>
      <c r="E13" s="201"/>
      <c r="F13" s="201"/>
      <c r="G13" s="201"/>
      <c r="H13" s="201"/>
      <c r="I13" s="201"/>
      <c r="J13" s="201"/>
      <c r="K13" s="201"/>
      <c r="L13" s="201"/>
      <c r="M13" s="201"/>
      <c r="N13" s="6"/>
      <c r="O13" s="6"/>
      <c r="P13" s="84"/>
    </row>
    <row r="14" spans="2:16" ht="19.5">
      <c r="B14" s="90" t="s">
        <v>466</v>
      </c>
      <c r="C14" s="6"/>
      <c r="D14" s="6"/>
      <c r="E14" s="6"/>
      <c r="F14" s="6"/>
      <c r="G14" s="6"/>
      <c r="H14" s="6"/>
      <c r="I14" s="6"/>
      <c r="J14" s="6"/>
      <c r="K14" s="6"/>
      <c r="L14" s="6"/>
      <c r="M14" s="6"/>
      <c r="N14" s="6"/>
      <c r="O14" s="6"/>
      <c r="P14" s="84"/>
    </row>
    <row r="15" spans="2:16" ht="6.75" customHeight="1">
      <c r="B15" s="6"/>
      <c r="C15" s="6"/>
      <c r="D15" s="6"/>
      <c r="E15" s="6"/>
      <c r="F15" s="6"/>
      <c r="G15" s="6"/>
      <c r="H15" s="6"/>
      <c r="I15" s="6"/>
      <c r="J15" s="6"/>
      <c r="K15" s="6"/>
      <c r="L15" s="6"/>
      <c r="M15" s="6"/>
      <c r="N15" s="6"/>
      <c r="O15" s="6"/>
      <c r="P15" s="84"/>
    </row>
    <row r="16" spans="2:16" ht="25.5" customHeight="1">
      <c r="B16" s="203" t="s">
        <v>467</v>
      </c>
      <c r="C16" s="204"/>
      <c r="D16" s="204"/>
      <c r="E16" s="204"/>
      <c r="F16" s="204"/>
      <c r="G16" s="204"/>
      <c r="H16" s="204"/>
      <c r="I16" s="204"/>
      <c r="J16" s="204"/>
      <c r="K16" s="204"/>
      <c r="L16" s="204"/>
      <c r="M16" s="204"/>
      <c r="N16" s="204"/>
      <c r="O16" s="204"/>
      <c r="P16" s="84"/>
    </row>
    <row r="17" spans="2:16" ht="15" customHeight="1">
      <c r="B17" s="169" t="s">
        <v>452</v>
      </c>
      <c r="C17" s="6"/>
      <c r="D17" s="6"/>
      <c r="E17" s="6"/>
      <c r="F17" s="6"/>
      <c r="G17" s="6"/>
      <c r="H17" s="6"/>
      <c r="I17" s="6"/>
      <c r="J17" s="6"/>
      <c r="K17" s="6"/>
      <c r="L17" s="6"/>
      <c r="M17" s="6"/>
      <c r="N17" s="6"/>
      <c r="O17" s="6"/>
      <c r="P17" s="84"/>
    </row>
    <row r="18" spans="2:16" ht="58.5" customHeight="1">
      <c r="B18" s="203" t="s">
        <v>473</v>
      </c>
      <c r="C18" s="203"/>
      <c r="D18" s="203"/>
      <c r="E18" s="203"/>
      <c r="F18" s="203"/>
      <c r="G18" s="203"/>
      <c r="H18" s="203"/>
      <c r="I18" s="203"/>
      <c r="J18" s="203"/>
      <c r="K18" s="203"/>
      <c r="L18" s="203"/>
      <c r="M18" s="203"/>
      <c r="N18" s="203"/>
      <c r="O18" s="203"/>
      <c r="P18" s="84"/>
    </row>
    <row r="19" spans="2:16" ht="3" customHeight="1">
      <c r="B19" s="128"/>
      <c r="C19" s="128"/>
      <c r="D19" s="128"/>
      <c r="E19" s="128"/>
      <c r="F19" s="128"/>
      <c r="G19" s="128"/>
      <c r="H19" s="128"/>
      <c r="I19" s="128"/>
      <c r="J19" s="128"/>
      <c r="K19" s="128"/>
      <c r="L19" s="128"/>
      <c r="M19" s="128"/>
      <c r="N19" s="128"/>
      <c r="O19" s="128"/>
      <c r="P19" s="84"/>
    </row>
    <row r="20" spans="2:16" ht="2.25" customHeight="1">
      <c r="B20" s="128"/>
      <c r="C20" s="128"/>
      <c r="D20" s="128"/>
      <c r="E20" s="128"/>
      <c r="F20" s="128"/>
      <c r="G20" s="128"/>
      <c r="H20" s="128"/>
      <c r="I20" s="128"/>
      <c r="J20" s="128"/>
      <c r="K20" s="128"/>
      <c r="L20" s="128"/>
      <c r="M20" s="128"/>
      <c r="N20" s="128"/>
      <c r="O20" s="128"/>
      <c r="P20" s="84"/>
    </row>
    <row r="21" spans="2:16" ht="26.25" customHeight="1">
      <c r="B21" s="203" t="s">
        <v>431</v>
      </c>
      <c r="C21" s="203"/>
      <c r="D21" s="203"/>
      <c r="E21" s="203"/>
      <c r="F21" s="203"/>
      <c r="G21" s="203"/>
      <c r="H21" s="203"/>
      <c r="I21" s="203"/>
      <c r="J21" s="203"/>
      <c r="K21" s="203"/>
      <c r="L21" s="203"/>
      <c r="M21" s="203"/>
      <c r="N21" s="203"/>
      <c r="O21" s="203"/>
      <c r="P21" s="84"/>
    </row>
    <row r="22" spans="2:16" ht="32.25" customHeight="1">
      <c r="B22" s="201" t="s">
        <v>438</v>
      </c>
      <c r="C22" s="201"/>
      <c r="D22" s="201"/>
      <c r="E22" s="201"/>
      <c r="F22" s="201"/>
      <c r="G22" s="201"/>
      <c r="H22" s="201"/>
      <c r="I22" s="201"/>
      <c r="J22" s="201"/>
      <c r="K22" s="201"/>
      <c r="L22" s="201"/>
      <c r="M22" s="201"/>
      <c r="N22" s="91"/>
      <c r="O22" s="91"/>
      <c r="P22" s="84"/>
    </row>
    <row r="23" spans="2:16" ht="4.5" customHeight="1">
      <c r="B23" s="6"/>
      <c r="C23" s="6"/>
      <c r="D23" s="6"/>
      <c r="E23" s="6"/>
      <c r="F23" s="6"/>
      <c r="G23" s="6"/>
      <c r="H23" s="6"/>
      <c r="I23" s="6"/>
      <c r="J23" s="6"/>
      <c r="K23" s="6"/>
      <c r="L23" s="6"/>
      <c r="M23" s="6"/>
      <c r="N23" s="6"/>
      <c r="O23" s="6"/>
      <c r="P23" s="84"/>
    </row>
    <row r="24" spans="2:16" ht="15.75">
      <c r="B24" s="153" t="s">
        <v>440</v>
      </c>
      <c r="C24" s="154"/>
      <c r="D24" s="154"/>
      <c r="E24" s="154"/>
      <c r="F24" s="154"/>
      <c r="G24" s="6"/>
      <c r="H24" s="6"/>
      <c r="I24" s="6"/>
      <c r="J24" s="6"/>
      <c r="K24" s="6"/>
      <c r="L24" s="6"/>
      <c r="M24" s="6"/>
      <c r="N24" s="6"/>
      <c r="O24" s="6"/>
      <c r="P24" s="84"/>
    </row>
    <row r="25" spans="2:16" ht="15.75" customHeight="1">
      <c r="B25" s="6" t="s">
        <v>1</v>
      </c>
      <c r="C25" s="6"/>
      <c r="D25" s="6"/>
      <c r="E25" s="6"/>
      <c r="F25" s="6"/>
      <c r="G25" s="6"/>
      <c r="H25" s="6"/>
      <c r="I25" s="6"/>
      <c r="J25" s="6"/>
      <c r="K25" s="6"/>
      <c r="L25" s="6"/>
      <c r="M25" s="6"/>
      <c r="N25" s="6"/>
      <c r="O25" s="6"/>
      <c r="P25" s="84"/>
    </row>
    <row r="26" spans="2:16" ht="12" customHeight="1">
      <c r="B26" s="6"/>
      <c r="C26" s="6"/>
      <c r="D26" s="6"/>
      <c r="E26" s="6"/>
      <c r="F26" s="6"/>
      <c r="G26" s="6"/>
      <c r="H26" s="6"/>
      <c r="I26" s="6"/>
      <c r="J26" s="6"/>
      <c r="K26" s="6"/>
      <c r="L26" s="6"/>
      <c r="M26" s="6"/>
      <c r="N26" s="6"/>
      <c r="O26" s="6"/>
      <c r="P26" s="85"/>
    </row>
    <row r="27" spans="2:16" ht="12.75">
      <c r="B27" s="6" t="s">
        <v>2</v>
      </c>
      <c r="C27" s="6"/>
      <c r="D27" s="6"/>
      <c r="E27" s="6"/>
      <c r="F27" s="6"/>
      <c r="G27" s="6"/>
      <c r="H27" s="6"/>
      <c r="I27" s="6"/>
      <c r="J27" s="6"/>
      <c r="K27" s="6"/>
      <c r="L27" s="6"/>
      <c r="M27" s="6"/>
      <c r="N27" s="6"/>
      <c r="O27" s="6"/>
      <c r="P27" s="84"/>
    </row>
    <row r="28" spans="2:16" ht="12" customHeight="1">
      <c r="B28" s="6"/>
      <c r="C28" s="6"/>
      <c r="D28" s="6"/>
      <c r="E28" s="6"/>
      <c r="F28" s="6"/>
      <c r="G28" s="6"/>
      <c r="H28" s="6"/>
      <c r="I28" s="6"/>
      <c r="J28" s="6"/>
      <c r="K28" s="6"/>
      <c r="L28" s="6"/>
      <c r="M28" s="6"/>
      <c r="N28" s="6"/>
      <c r="O28" s="6"/>
      <c r="P28" s="85"/>
    </row>
    <row r="29" spans="2:16" ht="12.75">
      <c r="B29" s="6" t="s">
        <v>468</v>
      </c>
      <c r="C29" s="6"/>
      <c r="D29" s="6"/>
      <c r="E29" s="6"/>
      <c r="F29" s="6"/>
      <c r="G29" s="6"/>
      <c r="H29" s="6"/>
      <c r="I29" s="6"/>
      <c r="J29" s="6"/>
      <c r="K29" s="6"/>
      <c r="L29" s="6"/>
      <c r="M29" s="6"/>
      <c r="N29" s="6"/>
      <c r="O29" s="6"/>
      <c r="P29" s="84"/>
    </row>
    <row r="30" spans="2:16" ht="12" customHeight="1">
      <c r="B30" s="6"/>
      <c r="C30" s="6"/>
      <c r="D30" s="6"/>
      <c r="E30" s="6"/>
      <c r="F30" s="6"/>
      <c r="G30" s="6"/>
      <c r="H30" s="6"/>
      <c r="I30" s="6"/>
      <c r="J30" s="6"/>
      <c r="K30" s="6"/>
      <c r="L30" s="6"/>
      <c r="M30" s="6"/>
      <c r="N30" s="6"/>
      <c r="O30" s="6"/>
      <c r="P30" s="85"/>
    </row>
    <row r="31" spans="2:16" ht="38.25" customHeight="1">
      <c r="B31" s="203" t="s">
        <v>512</v>
      </c>
      <c r="C31" s="203"/>
      <c r="D31" s="203"/>
      <c r="E31" s="203"/>
      <c r="F31" s="203"/>
      <c r="G31" s="203"/>
      <c r="H31" s="203"/>
      <c r="I31" s="203"/>
      <c r="J31" s="203"/>
      <c r="K31" s="203"/>
      <c r="L31" s="203"/>
      <c r="M31" s="203"/>
      <c r="N31" s="203"/>
      <c r="O31" s="203"/>
      <c r="P31" s="84"/>
    </row>
    <row r="32" spans="2:16" ht="12" customHeight="1">
      <c r="B32" s="6"/>
      <c r="C32" s="6"/>
      <c r="D32" s="6"/>
      <c r="E32" s="6"/>
      <c r="F32" s="6"/>
      <c r="G32" s="6"/>
      <c r="H32" s="6"/>
      <c r="I32" s="6"/>
      <c r="J32" s="6"/>
      <c r="K32" s="6"/>
      <c r="L32" s="6"/>
      <c r="M32" s="6"/>
      <c r="N32" s="6"/>
      <c r="O32" s="6"/>
      <c r="P32" s="85"/>
    </row>
    <row r="33" spans="2:16" ht="26.25" customHeight="1">
      <c r="B33" s="203" t="s">
        <v>3</v>
      </c>
      <c r="C33" s="203"/>
      <c r="D33" s="203"/>
      <c r="E33" s="203"/>
      <c r="F33" s="203"/>
      <c r="G33" s="203"/>
      <c r="H33" s="203"/>
      <c r="I33" s="203"/>
      <c r="J33" s="203"/>
      <c r="K33" s="203"/>
      <c r="L33" s="203"/>
      <c r="M33" s="6"/>
      <c r="N33" s="6"/>
      <c r="O33" s="6"/>
      <c r="P33" s="85"/>
    </row>
    <row r="34" spans="2:16" ht="12" customHeight="1">
      <c r="B34" s="6" t="s">
        <v>4</v>
      </c>
      <c r="C34" s="6"/>
      <c r="D34" s="6"/>
      <c r="E34" s="6"/>
      <c r="F34" s="6"/>
      <c r="G34" s="6"/>
      <c r="H34" s="6"/>
      <c r="I34" s="6"/>
      <c r="J34" s="6"/>
      <c r="K34" s="6"/>
      <c r="L34" s="6"/>
      <c r="M34" s="6"/>
      <c r="N34" s="6"/>
      <c r="O34" s="6"/>
      <c r="P34" s="85"/>
    </row>
    <row r="35" spans="2:16" ht="12" customHeight="1">
      <c r="B35" s="6"/>
      <c r="C35" s="6"/>
      <c r="D35" s="6"/>
      <c r="E35" s="6"/>
      <c r="F35" s="6"/>
      <c r="G35" s="6"/>
      <c r="H35" s="6"/>
      <c r="I35" s="6"/>
      <c r="J35" s="6"/>
      <c r="K35" s="6"/>
      <c r="L35" s="6"/>
      <c r="M35" s="6"/>
      <c r="N35" s="6"/>
      <c r="O35" s="6"/>
      <c r="P35" s="85"/>
    </row>
    <row r="36" spans="2:16" ht="37.5" customHeight="1">
      <c r="B36" s="203" t="s">
        <v>445</v>
      </c>
      <c r="C36" s="203"/>
      <c r="D36" s="203"/>
      <c r="E36" s="203"/>
      <c r="F36" s="203"/>
      <c r="G36" s="203"/>
      <c r="H36" s="203"/>
      <c r="I36" s="203"/>
      <c r="J36" s="203"/>
      <c r="K36" s="203"/>
      <c r="L36" s="203"/>
      <c r="M36" s="203"/>
      <c r="N36" s="203"/>
      <c r="O36" s="203"/>
      <c r="P36" s="85"/>
    </row>
    <row r="37" spans="2:16" ht="12" customHeight="1">
      <c r="B37" s="6"/>
      <c r="C37" s="6"/>
      <c r="D37" s="6"/>
      <c r="E37" s="6"/>
      <c r="F37" s="6"/>
      <c r="G37" s="6"/>
      <c r="H37" s="6"/>
      <c r="I37" s="6"/>
      <c r="J37" s="6"/>
      <c r="K37" s="6"/>
      <c r="L37" s="6"/>
      <c r="M37" s="6"/>
      <c r="N37" s="6"/>
      <c r="O37" s="6"/>
      <c r="P37" s="85"/>
    </row>
    <row r="38" spans="2:16" ht="12.75">
      <c r="B38" s="6" t="s">
        <v>0</v>
      </c>
      <c r="C38" s="6"/>
      <c r="D38" s="6"/>
      <c r="E38" s="6"/>
      <c r="F38" s="6"/>
      <c r="G38" s="6"/>
      <c r="H38" s="6"/>
      <c r="I38" s="6"/>
      <c r="J38" s="6"/>
      <c r="K38" s="6"/>
      <c r="L38" s="6"/>
      <c r="M38" s="6"/>
      <c r="N38" s="6"/>
      <c r="O38" s="6"/>
      <c r="P38" s="85"/>
    </row>
    <row r="39" spans="2:16" ht="12.75">
      <c r="B39" s="6"/>
      <c r="C39" s="6"/>
      <c r="D39" s="6"/>
      <c r="E39" s="6"/>
      <c r="F39" s="6"/>
      <c r="G39" s="6"/>
      <c r="H39" s="6"/>
      <c r="I39" s="6"/>
      <c r="J39" s="6"/>
      <c r="K39" s="6"/>
      <c r="L39" s="6"/>
      <c r="M39" s="6"/>
      <c r="N39" s="6"/>
      <c r="O39" s="6"/>
      <c r="P39" s="85"/>
    </row>
    <row r="40" spans="2:16" ht="12.75">
      <c r="B40" s="6" t="s">
        <v>475</v>
      </c>
      <c r="C40" s="6"/>
      <c r="D40" s="6"/>
      <c r="E40" s="6"/>
      <c r="F40" s="6"/>
      <c r="G40" s="6"/>
      <c r="H40" s="6"/>
      <c r="I40" s="6"/>
      <c r="J40" s="6"/>
      <c r="K40" s="6"/>
      <c r="L40" s="6"/>
      <c r="M40" s="6"/>
      <c r="N40" s="6"/>
      <c r="O40" s="6"/>
      <c r="P40" s="85"/>
    </row>
    <row r="41" spans="2:16" ht="12" customHeight="1">
      <c r="B41" s="6"/>
      <c r="C41" s="6"/>
      <c r="D41" s="6"/>
      <c r="E41" s="6"/>
      <c r="F41" s="6"/>
      <c r="G41" s="6"/>
      <c r="H41" s="6"/>
      <c r="I41" s="6"/>
      <c r="J41" s="6"/>
      <c r="K41" s="6"/>
      <c r="L41" s="6"/>
      <c r="M41" s="6"/>
      <c r="N41" s="6"/>
      <c r="O41" s="6"/>
      <c r="P41" s="85"/>
    </row>
    <row r="42" spans="2:16" ht="26.25" customHeight="1">
      <c r="B42" s="203" t="s">
        <v>471</v>
      </c>
      <c r="C42" s="203"/>
      <c r="D42" s="203"/>
      <c r="E42" s="203"/>
      <c r="F42" s="203"/>
      <c r="G42" s="203"/>
      <c r="H42" s="203"/>
      <c r="I42" s="203"/>
      <c r="J42" s="203"/>
      <c r="K42" s="203"/>
      <c r="L42" s="203"/>
      <c r="M42" s="203"/>
      <c r="N42" s="6"/>
      <c r="O42" s="6"/>
      <c r="P42" s="85"/>
    </row>
    <row r="43" spans="2:16" ht="24.75" customHeight="1">
      <c r="B43" s="203" t="s">
        <v>5</v>
      </c>
      <c r="C43" s="203"/>
      <c r="D43" s="203"/>
      <c r="E43" s="203"/>
      <c r="F43" s="203"/>
      <c r="G43" s="203"/>
      <c r="H43" s="203"/>
      <c r="I43" s="203"/>
      <c r="J43" s="203"/>
      <c r="K43" s="203"/>
      <c r="L43" s="203"/>
      <c r="M43" s="203"/>
      <c r="N43" s="6"/>
      <c r="O43" s="6"/>
      <c r="P43" s="85"/>
    </row>
    <row r="44" spans="2:16" ht="12" customHeight="1">
      <c r="B44" s="6"/>
      <c r="C44" s="6"/>
      <c r="D44" s="6"/>
      <c r="E44" s="6"/>
      <c r="F44" s="6"/>
      <c r="G44" s="6"/>
      <c r="H44" s="6"/>
      <c r="I44" s="6"/>
      <c r="J44" s="6"/>
      <c r="K44" s="6"/>
      <c r="L44" s="6"/>
      <c r="M44" s="6"/>
      <c r="N44" s="6"/>
      <c r="O44" s="6"/>
      <c r="P44" s="85"/>
    </row>
    <row r="45" spans="2:16" ht="26.25" customHeight="1">
      <c r="B45" s="203" t="s">
        <v>472</v>
      </c>
      <c r="C45" s="203"/>
      <c r="D45" s="203"/>
      <c r="E45" s="203"/>
      <c r="F45" s="203"/>
      <c r="G45" s="203"/>
      <c r="H45" s="203"/>
      <c r="I45" s="203"/>
      <c r="J45" s="203"/>
      <c r="K45" s="203"/>
      <c r="L45" s="203"/>
      <c r="M45" s="203"/>
      <c r="N45" s="6"/>
      <c r="O45" s="6"/>
      <c r="P45" s="85"/>
    </row>
    <row r="46" spans="2:16" ht="12" customHeight="1">
      <c r="B46" s="6"/>
      <c r="C46" s="6"/>
      <c r="D46" s="6"/>
      <c r="E46" s="6"/>
      <c r="F46" s="6"/>
      <c r="G46" s="6"/>
      <c r="H46" s="6"/>
      <c r="I46" s="6"/>
      <c r="J46" s="6"/>
      <c r="K46" s="6"/>
      <c r="L46" s="6"/>
      <c r="M46" s="6"/>
      <c r="N46" s="6"/>
      <c r="O46" s="6"/>
      <c r="P46" s="85"/>
    </row>
    <row r="47" spans="2:16" ht="12.75">
      <c r="B47" s="6" t="s">
        <v>436</v>
      </c>
      <c r="C47" s="6"/>
      <c r="D47" s="6"/>
      <c r="E47" s="6"/>
      <c r="F47" s="6"/>
      <c r="G47" s="6"/>
      <c r="H47" s="6"/>
      <c r="I47" s="6"/>
      <c r="J47" s="6"/>
      <c r="K47" s="6"/>
      <c r="L47" s="6"/>
      <c r="M47" s="6"/>
      <c r="N47" s="6"/>
      <c r="O47" s="6"/>
      <c r="P47" s="85"/>
    </row>
    <row r="48" spans="2:16" ht="12" customHeight="1">
      <c r="B48" s="6"/>
      <c r="C48" s="6"/>
      <c r="D48" s="6"/>
      <c r="E48" s="6"/>
      <c r="F48" s="6"/>
      <c r="G48" s="6"/>
      <c r="H48" s="6"/>
      <c r="I48" s="6"/>
      <c r="J48" s="6"/>
      <c r="K48" s="6"/>
      <c r="L48" s="6"/>
      <c r="M48" s="6"/>
      <c r="N48" s="6"/>
      <c r="O48" s="6"/>
      <c r="P48" s="85"/>
    </row>
    <row r="49" spans="2:16" ht="25.5" customHeight="1">
      <c r="B49" s="203" t="s">
        <v>474</v>
      </c>
      <c r="C49" s="203"/>
      <c r="D49" s="203"/>
      <c r="E49" s="203"/>
      <c r="F49" s="203"/>
      <c r="G49" s="203"/>
      <c r="H49" s="203"/>
      <c r="I49" s="203"/>
      <c r="J49" s="203"/>
      <c r="K49" s="203"/>
      <c r="L49" s="203"/>
      <c r="M49" s="203"/>
      <c r="N49" s="6"/>
      <c r="O49" s="6"/>
      <c r="P49" s="85"/>
    </row>
    <row r="50" spans="2:16" ht="12" customHeight="1">
      <c r="B50" s="6"/>
      <c r="C50" s="6"/>
      <c r="D50" s="6"/>
      <c r="E50" s="6"/>
      <c r="F50" s="6"/>
      <c r="G50" s="6"/>
      <c r="H50" s="6"/>
      <c r="I50" s="6"/>
      <c r="J50" s="6"/>
      <c r="K50" s="6"/>
      <c r="L50" s="6"/>
      <c r="M50" s="6"/>
      <c r="N50" s="6"/>
      <c r="O50" s="6"/>
      <c r="P50" s="85"/>
    </row>
    <row r="51" spans="2:16" ht="12.75">
      <c r="B51" s="6" t="s">
        <v>476</v>
      </c>
      <c r="C51" s="6"/>
      <c r="D51" s="6"/>
      <c r="E51" s="6"/>
      <c r="F51" s="6"/>
      <c r="G51" s="6"/>
      <c r="H51" s="6"/>
      <c r="I51" s="6"/>
      <c r="J51" s="6"/>
      <c r="K51" s="6"/>
      <c r="L51" s="6"/>
      <c r="M51" s="6"/>
      <c r="N51" s="6"/>
      <c r="O51" s="6"/>
      <c r="P51" s="85"/>
    </row>
    <row r="52" spans="2:16" ht="12" customHeight="1">
      <c r="B52" s="6"/>
      <c r="C52" s="6"/>
      <c r="D52" s="6"/>
      <c r="E52" s="6"/>
      <c r="F52" s="6"/>
      <c r="G52" s="6"/>
      <c r="H52" s="6"/>
      <c r="I52" s="6"/>
      <c r="J52" s="6"/>
      <c r="K52" s="6"/>
      <c r="L52" s="6"/>
      <c r="M52" s="6"/>
      <c r="N52" s="6"/>
      <c r="O52" s="6"/>
      <c r="P52" s="85"/>
    </row>
    <row r="53" spans="2:16" ht="12.75">
      <c r="B53" s="6" t="s">
        <v>469</v>
      </c>
      <c r="C53" s="6"/>
      <c r="D53" s="6"/>
      <c r="E53" s="6"/>
      <c r="F53" s="6"/>
      <c r="G53" s="6"/>
      <c r="H53" s="6"/>
      <c r="I53" s="6"/>
      <c r="J53" s="6"/>
      <c r="K53" s="6"/>
      <c r="L53" s="6"/>
      <c r="M53" s="6"/>
      <c r="N53" s="6"/>
      <c r="O53" s="6"/>
      <c r="P53" s="86"/>
    </row>
    <row r="54" spans="2:16" ht="12.75">
      <c r="B54" s="6" t="s">
        <v>451</v>
      </c>
      <c r="C54" s="6"/>
      <c r="D54" s="6"/>
      <c r="E54" s="6"/>
      <c r="F54" s="6"/>
      <c r="G54" s="6"/>
      <c r="H54" s="6"/>
      <c r="I54" s="6"/>
      <c r="J54" s="6"/>
      <c r="K54" s="6"/>
      <c r="L54" s="6"/>
      <c r="M54" s="6"/>
      <c r="N54" s="6"/>
      <c r="O54" s="6"/>
      <c r="P54" s="6"/>
    </row>
    <row r="55" ht="12.75">
      <c r="B55" t="s">
        <v>470</v>
      </c>
    </row>
    <row r="56" ht="12.75">
      <c r="B56" t="s">
        <v>448</v>
      </c>
    </row>
  </sheetData>
  <sheetProtection password="FCE2" sheet="1" objects="1" scenarios="1"/>
  <mergeCells count="16">
    <mergeCell ref="B43:M43"/>
    <mergeCell ref="B49:M49"/>
    <mergeCell ref="B45:M45"/>
    <mergeCell ref="B3:E3"/>
    <mergeCell ref="B5:O5"/>
    <mergeCell ref="B33:L33"/>
    <mergeCell ref="B42:M42"/>
    <mergeCell ref="B31:O31"/>
    <mergeCell ref="B36:O36"/>
    <mergeCell ref="B6:O7"/>
    <mergeCell ref="B22:M22"/>
    <mergeCell ref="B9:M9"/>
    <mergeCell ref="B21:O21"/>
    <mergeCell ref="B18:O18"/>
    <mergeCell ref="B16:O16"/>
    <mergeCell ref="B13:M13"/>
  </mergeCells>
  <printOptions horizontalCentered="1"/>
  <pageMargins left="0.33" right="0.25" top="0.25" bottom="0.21" header="0.17" footer="0.17"/>
  <pageSetup fitToWidth="0" fitToHeight="1" horizontalDpi="400" verticalDpi="400" orientation="portrait"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D187"/>
  <sheetViews>
    <sheetView showGridLines="0" zoomScale="75" zoomScaleNormal="75" zoomScaleSheetLayoutView="75" workbookViewId="0" topLeftCell="A1">
      <selection activeCell="I2" sqref="I2:K3"/>
    </sheetView>
  </sheetViews>
  <sheetFormatPr defaultColWidth="9.140625" defaultRowHeight="12.75"/>
  <cols>
    <col min="1" max="1" width="16.57421875" style="52" bestFit="1" customWidth="1"/>
    <col min="2" max="2" width="7.00390625" style="52" customWidth="1"/>
    <col min="3" max="3" width="3.57421875" style="52" customWidth="1"/>
    <col min="4" max="4" width="9.140625" style="52" customWidth="1"/>
    <col min="5" max="5" width="14.28125" style="52" customWidth="1"/>
    <col min="6" max="6" width="14.7109375" style="52" customWidth="1"/>
    <col min="7" max="7" width="15.00390625" style="52" customWidth="1"/>
    <col min="8" max="8" width="13.28125" style="67" customWidth="1"/>
    <col min="9" max="9" width="14.421875" style="52" customWidth="1"/>
    <col min="10" max="10" width="8.8515625" style="52" customWidth="1"/>
    <col min="11" max="11" width="23.57421875" style="52" customWidth="1"/>
    <col min="12" max="12" width="12.8515625" style="52" customWidth="1"/>
    <col min="13" max="13" width="11.7109375" style="52" customWidth="1"/>
    <col min="14" max="14" width="11.8515625" style="52" customWidth="1"/>
    <col min="15" max="32" width="2.8515625" style="68" customWidth="1"/>
    <col min="33" max="45" width="3.421875" style="68" customWidth="1"/>
    <col min="46" max="48" width="9.28125" style="68" hidden="1" customWidth="1"/>
    <col min="49" max="49" width="8.7109375" style="51" hidden="1" customWidth="1"/>
    <col min="50" max="50" width="10.00390625" style="151" customWidth="1"/>
    <col min="51" max="55" width="9.140625" style="40" customWidth="1"/>
    <col min="56" max="16384" width="9.140625" style="52" customWidth="1"/>
  </cols>
  <sheetData>
    <row r="1" spans="1:105" s="41" customFormat="1" ht="18.75" customHeight="1">
      <c r="A1" s="250" t="s">
        <v>462</v>
      </c>
      <c r="B1" s="251"/>
      <c r="C1" s="251"/>
      <c r="D1" s="251"/>
      <c r="E1" s="251"/>
      <c r="F1" s="251"/>
      <c r="G1" s="251"/>
      <c r="H1" s="251"/>
      <c r="I1" s="262" t="s">
        <v>40</v>
      </c>
      <c r="J1" s="263"/>
      <c r="K1" s="264"/>
      <c r="L1" s="70"/>
      <c r="M1" s="93"/>
      <c r="N1" s="93"/>
      <c r="O1" s="93"/>
      <c r="P1" s="93"/>
      <c r="Q1" s="93"/>
      <c r="R1" s="93"/>
      <c r="S1" s="93"/>
      <c r="T1" s="93"/>
      <c r="U1" s="93"/>
      <c r="V1" s="94"/>
      <c r="W1" s="95"/>
      <c r="X1" s="95"/>
      <c r="Y1" s="95"/>
      <c r="Z1" s="95"/>
      <c r="AA1" s="95"/>
      <c r="AB1" s="95"/>
      <c r="AC1" s="95"/>
      <c r="AD1" s="95"/>
      <c r="AE1" s="95"/>
      <c r="AF1" s="95"/>
      <c r="AG1" s="95"/>
      <c r="AH1" s="95"/>
      <c r="AI1" s="95"/>
      <c r="AJ1" s="95"/>
      <c r="AK1" s="95"/>
      <c r="AL1" s="95"/>
      <c r="AM1" s="38"/>
      <c r="AN1" s="38"/>
      <c r="AO1" s="38"/>
      <c r="AP1" s="96"/>
      <c r="AQ1" s="97"/>
      <c r="AR1" s="38"/>
      <c r="AS1" s="98"/>
      <c r="AT1" s="40"/>
      <c r="AU1" s="40"/>
      <c r="AV1" s="40"/>
      <c r="AW1" s="40"/>
      <c r="AX1" s="15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row>
    <row r="2" spans="1:105" s="41" customFormat="1" ht="12.75" customHeight="1">
      <c r="A2" s="252"/>
      <c r="B2" s="253"/>
      <c r="C2" s="253"/>
      <c r="D2" s="253"/>
      <c r="E2" s="253"/>
      <c r="F2" s="253"/>
      <c r="G2" s="253"/>
      <c r="H2" s="253"/>
      <c r="I2" s="256">
        <v>38777</v>
      </c>
      <c r="J2" s="257"/>
      <c r="K2" s="258"/>
      <c r="L2" s="81"/>
      <c r="M2" s="40"/>
      <c r="N2" s="40"/>
      <c r="O2" s="40"/>
      <c r="P2" s="40"/>
      <c r="Q2" s="40"/>
      <c r="R2" s="40"/>
      <c r="S2" s="40"/>
      <c r="T2" s="40"/>
      <c r="U2" s="40"/>
      <c r="V2" s="40"/>
      <c r="W2" s="40"/>
      <c r="X2" s="40"/>
      <c r="Y2" s="40"/>
      <c r="Z2" s="40"/>
      <c r="AA2" s="40"/>
      <c r="AB2" s="40"/>
      <c r="AC2" s="42"/>
      <c r="AD2" s="40"/>
      <c r="AE2" s="40"/>
      <c r="AF2" s="40"/>
      <c r="AG2" s="51"/>
      <c r="AH2" s="39"/>
      <c r="AI2" s="40"/>
      <c r="AJ2" s="40"/>
      <c r="AK2" s="40"/>
      <c r="AL2" s="40"/>
      <c r="AM2" s="40"/>
      <c r="AN2" s="40"/>
      <c r="AO2" s="40"/>
      <c r="AP2" s="51"/>
      <c r="AQ2" s="40"/>
      <c r="AR2" s="40"/>
      <c r="AS2" s="43"/>
      <c r="AT2" s="77"/>
      <c r="AU2" s="40"/>
      <c r="AV2" s="40"/>
      <c r="AW2" s="40"/>
      <c r="AX2" s="15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spans="1:105" s="41" customFormat="1" ht="18.75" customHeight="1">
      <c r="A3" s="254"/>
      <c r="B3" s="255"/>
      <c r="C3" s="255"/>
      <c r="D3" s="255"/>
      <c r="E3" s="255"/>
      <c r="F3" s="255"/>
      <c r="G3" s="255"/>
      <c r="H3" s="255"/>
      <c r="I3" s="259"/>
      <c r="J3" s="260"/>
      <c r="K3" s="261"/>
      <c r="L3" s="81"/>
      <c r="M3" s="40"/>
      <c r="N3" s="40"/>
      <c r="O3" s="40"/>
      <c r="P3" s="40"/>
      <c r="Q3" s="40"/>
      <c r="R3" s="40"/>
      <c r="S3" s="40"/>
      <c r="T3" s="40"/>
      <c r="U3" s="40"/>
      <c r="V3" s="40"/>
      <c r="W3" s="40"/>
      <c r="X3" s="40"/>
      <c r="Y3" s="40"/>
      <c r="Z3" s="40"/>
      <c r="AA3" s="40"/>
      <c r="AB3" s="40"/>
      <c r="AC3" s="42"/>
      <c r="AD3" s="40"/>
      <c r="AE3" s="40"/>
      <c r="AF3" s="40"/>
      <c r="AG3" s="51"/>
      <c r="AH3" s="39"/>
      <c r="AI3" s="40"/>
      <c r="AJ3" s="40"/>
      <c r="AK3" s="40"/>
      <c r="AL3" s="40"/>
      <c r="AM3" s="40"/>
      <c r="AN3" s="40"/>
      <c r="AO3" s="40"/>
      <c r="AP3" s="51"/>
      <c r="AQ3" s="40"/>
      <c r="AR3" s="40"/>
      <c r="AS3" s="43"/>
      <c r="AT3" s="77"/>
      <c r="AU3" s="40"/>
      <c r="AV3" s="40"/>
      <c r="AW3" s="40"/>
      <c r="AX3" s="15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row>
    <row r="4" spans="1:108" s="41" customFormat="1" ht="15.75" customHeight="1">
      <c r="A4" s="268" t="s">
        <v>46</v>
      </c>
      <c r="B4" s="269"/>
      <c r="C4" s="269"/>
      <c r="D4" s="269"/>
      <c r="E4" s="269"/>
      <c r="F4" s="269"/>
      <c r="G4" s="269"/>
      <c r="H4" s="269"/>
      <c r="I4" s="269"/>
      <c r="J4" s="270" t="s">
        <v>698</v>
      </c>
      <c r="K4" s="271"/>
      <c r="L4" s="78"/>
      <c r="M4" s="78"/>
      <c r="N4" s="78"/>
      <c r="O4" s="78"/>
      <c r="P4" s="42"/>
      <c r="Q4" s="42"/>
      <c r="R4" s="42"/>
      <c r="S4" s="42"/>
      <c r="T4" s="42"/>
      <c r="U4" s="42"/>
      <c r="V4" s="42"/>
      <c r="W4" s="42"/>
      <c r="X4" s="42"/>
      <c r="Y4" s="42"/>
      <c r="Z4" s="42"/>
      <c r="AA4" s="42"/>
      <c r="AB4" s="42"/>
      <c r="AC4" s="42"/>
      <c r="AD4" s="42"/>
      <c r="AE4" s="42"/>
      <c r="AF4" s="42"/>
      <c r="AG4" s="40"/>
      <c r="AH4" s="40"/>
      <c r="AI4" s="40"/>
      <c r="AJ4" s="51"/>
      <c r="AK4" s="39"/>
      <c r="AL4" s="40"/>
      <c r="AM4" s="40"/>
      <c r="AN4" s="40"/>
      <c r="AO4" s="40"/>
      <c r="AP4" s="40"/>
      <c r="AQ4" s="40"/>
      <c r="AR4" s="40"/>
      <c r="AS4" s="43"/>
      <c r="AT4" s="40"/>
      <c r="AU4" s="40"/>
      <c r="AW4" s="77"/>
      <c r="AX4" s="15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row>
    <row r="5" spans="1:108" s="41" customFormat="1" ht="12.75" customHeight="1">
      <c r="A5" s="228"/>
      <c r="B5" s="265"/>
      <c r="C5" s="265"/>
      <c r="D5" s="265"/>
      <c r="E5" s="265"/>
      <c r="F5" s="265"/>
      <c r="G5" s="265"/>
      <c r="H5" s="265"/>
      <c r="I5" s="265"/>
      <c r="J5" s="267"/>
      <c r="K5" s="217"/>
      <c r="L5" s="75"/>
      <c r="M5" s="75"/>
      <c r="N5" s="75"/>
      <c r="O5" s="75"/>
      <c r="P5" s="42"/>
      <c r="Q5" s="42"/>
      <c r="R5" s="42"/>
      <c r="S5" s="42"/>
      <c r="T5" s="42"/>
      <c r="U5" s="42"/>
      <c r="V5" s="42"/>
      <c r="W5" s="42"/>
      <c r="X5" s="42"/>
      <c r="Y5" s="42"/>
      <c r="Z5" s="42"/>
      <c r="AA5" s="42"/>
      <c r="AB5" s="42"/>
      <c r="AC5" s="42"/>
      <c r="AD5" s="42"/>
      <c r="AE5" s="42"/>
      <c r="AF5" s="42"/>
      <c r="AG5" s="40"/>
      <c r="AH5" s="40"/>
      <c r="AI5" s="40"/>
      <c r="AJ5" s="51"/>
      <c r="AK5" s="39"/>
      <c r="AL5" s="40"/>
      <c r="AM5" s="40"/>
      <c r="AN5" s="40"/>
      <c r="AO5" s="40"/>
      <c r="AP5" s="40"/>
      <c r="AQ5" s="40"/>
      <c r="AR5" s="40"/>
      <c r="AS5" s="43"/>
      <c r="AT5" s="40"/>
      <c r="AU5" s="40"/>
      <c r="AW5" s="77"/>
      <c r="AX5" s="15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row>
    <row r="6" spans="1:108" s="41" customFormat="1" ht="12.75" customHeight="1">
      <c r="A6" s="266"/>
      <c r="B6" s="265"/>
      <c r="C6" s="265"/>
      <c r="D6" s="265"/>
      <c r="E6" s="265"/>
      <c r="F6" s="265"/>
      <c r="G6" s="265"/>
      <c r="H6" s="265"/>
      <c r="I6" s="265"/>
      <c r="J6" s="267"/>
      <c r="K6" s="217"/>
      <c r="L6" s="75"/>
      <c r="M6" s="75"/>
      <c r="N6" s="75"/>
      <c r="O6" s="75"/>
      <c r="P6" s="42"/>
      <c r="Q6" s="42"/>
      <c r="R6" s="42"/>
      <c r="S6" s="42"/>
      <c r="T6" s="42"/>
      <c r="U6" s="42"/>
      <c r="V6" s="42"/>
      <c r="W6" s="42"/>
      <c r="X6" s="42"/>
      <c r="Y6" s="42"/>
      <c r="Z6" s="42"/>
      <c r="AA6" s="42"/>
      <c r="AB6" s="42"/>
      <c r="AC6" s="42"/>
      <c r="AD6" s="42"/>
      <c r="AE6" s="42"/>
      <c r="AF6" s="42"/>
      <c r="AG6" s="40"/>
      <c r="AH6" s="40"/>
      <c r="AI6" s="40"/>
      <c r="AJ6" s="51"/>
      <c r="AK6" s="39"/>
      <c r="AL6" s="40"/>
      <c r="AM6" s="40"/>
      <c r="AN6" s="40"/>
      <c r="AO6" s="40"/>
      <c r="AP6" s="40"/>
      <c r="AQ6" s="40"/>
      <c r="AR6" s="40"/>
      <c r="AS6" s="43"/>
      <c r="AT6" s="40"/>
      <c r="AU6" s="40"/>
      <c r="AW6" s="77"/>
      <c r="AX6" s="15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row>
    <row r="7" spans="1:108" s="41" customFormat="1" ht="16.5" customHeight="1">
      <c r="A7" s="214" t="s">
        <v>47</v>
      </c>
      <c r="B7" s="215"/>
      <c r="C7" s="215"/>
      <c r="D7" s="215"/>
      <c r="E7" s="215"/>
      <c r="F7" s="215"/>
      <c r="G7" s="215"/>
      <c r="H7" s="74"/>
      <c r="I7" s="71"/>
      <c r="J7" s="272" t="s">
        <v>434</v>
      </c>
      <c r="K7" s="273"/>
      <c r="L7" s="165" t="s">
        <v>453</v>
      </c>
      <c r="M7" s="166"/>
      <c r="N7" s="167"/>
      <c r="O7" s="167"/>
      <c r="P7" s="167"/>
      <c r="Q7" s="167"/>
      <c r="R7" s="168"/>
      <c r="S7" s="160"/>
      <c r="T7" s="160"/>
      <c r="U7" s="160"/>
      <c r="V7" s="160"/>
      <c r="W7" s="160"/>
      <c r="X7" s="160"/>
      <c r="Y7" s="161"/>
      <c r="Z7" s="161"/>
      <c r="AA7" s="161"/>
      <c r="AB7" s="161"/>
      <c r="AC7" s="42"/>
      <c r="AD7" s="42"/>
      <c r="AE7" s="42"/>
      <c r="AF7" s="42"/>
      <c r="AG7" s="40"/>
      <c r="AH7" s="40"/>
      <c r="AI7" s="40"/>
      <c r="AJ7" s="51"/>
      <c r="AK7" s="39"/>
      <c r="AL7" s="40"/>
      <c r="AM7" s="40"/>
      <c r="AN7" s="40"/>
      <c r="AO7" s="40"/>
      <c r="AP7" s="40"/>
      <c r="AQ7" s="40"/>
      <c r="AR7" s="40"/>
      <c r="AS7" s="43"/>
      <c r="AT7" s="40"/>
      <c r="AU7" s="40"/>
      <c r="AW7" s="77"/>
      <c r="AX7" s="15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row>
    <row r="8" spans="1:108" s="41" customFormat="1" ht="12.75" customHeight="1">
      <c r="A8" s="228"/>
      <c r="B8" s="229"/>
      <c r="C8" s="229"/>
      <c r="D8" s="229"/>
      <c r="E8" s="229"/>
      <c r="F8" s="229"/>
      <c r="G8" s="229"/>
      <c r="H8" s="229"/>
      <c r="I8" s="229"/>
      <c r="J8" s="216"/>
      <c r="K8" s="217"/>
      <c r="L8" s="198"/>
      <c r="M8" s="199"/>
      <c r="N8" s="199"/>
      <c r="O8" s="199"/>
      <c r="P8" s="199"/>
      <c r="Q8" s="199"/>
      <c r="R8" s="200"/>
      <c r="S8" s="162"/>
      <c r="T8" s="162"/>
      <c r="U8" s="162"/>
      <c r="V8" s="162"/>
      <c r="W8" s="162"/>
      <c r="X8" s="162"/>
      <c r="Y8" s="163"/>
      <c r="Z8" s="163"/>
      <c r="AA8" s="163"/>
      <c r="AB8" s="163"/>
      <c r="AC8" s="42"/>
      <c r="AD8" s="42"/>
      <c r="AE8" s="42"/>
      <c r="AF8" s="42"/>
      <c r="AG8" s="40"/>
      <c r="AH8" s="40"/>
      <c r="AI8" s="40"/>
      <c r="AJ8" s="51"/>
      <c r="AK8" s="39"/>
      <c r="AL8" s="40"/>
      <c r="AM8" s="40"/>
      <c r="AN8" s="40"/>
      <c r="AO8" s="40"/>
      <c r="AP8" s="40"/>
      <c r="AQ8" s="40"/>
      <c r="AR8" s="40"/>
      <c r="AS8" s="43"/>
      <c r="AT8" s="40"/>
      <c r="AU8" s="40"/>
      <c r="AW8" s="77"/>
      <c r="AX8" s="15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row>
    <row r="9" spans="1:108" s="41" customFormat="1" ht="17.25" customHeight="1">
      <c r="A9" s="231"/>
      <c r="B9" s="232"/>
      <c r="C9" s="232"/>
      <c r="D9" s="232"/>
      <c r="E9" s="232"/>
      <c r="F9" s="232"/>
      <c r="G9" s="232"/>
      <c r="H9" s="232"/>
      <c r="I9" s="232"/>
      <c r="J9" s="218"/>
      <c r="K9" s="219"/>
      <c r="L9" s="194"/>
      <c r="M9" s="195"/>
      <c r="N9" s="195"/>
      <c r="O9" s="195"/>
      <c r="P9" s="195"/>
      <c r="Q9" s="195"/>
      <c r="R9" s="192"/>
      <c r="S9" s="164"/>
      <c r="T9" s="164"/>
      <c r="U9" s="164"/>
      <c r="V9" s="164"/>
      <c r="W9" s="164"/>
      <c r="X9" s="164"/>
      <c r="Y9" s="164"/>
      <c r="Z9" s="164"/>
      <c r="AA9" s="164"/>
      <c r="AB9" s="164"/>
      <c r="AC9" s="42"/>
      <c r="AD9" s="42"/>
      <c r="AE9" s="42"/>
      <c r="AF9" s="42"/>
      <c r="AG9" s="40"/>
      <c r="AH9" s="40"/>
      <c r="AI9" s="40"/>
      <c r="AJ9" s="51"/>
      <c r="AK9" s="39"/>
      <c r="AL9" s="40"/>
      <c r="AM9" s="40"/>
      <c r="AN9" s="40"/>
      <c r="AO9" s="40"/>
      <c r="AP9" s="40"/>
      <c r="AQ9" s="40"/>
      <c r="AR9" s="40"/>
      <c r="AS9" s="43"/>
      <c r="AT9" s="40"/>
      <c r="AU9" s="40"/>
      <c r="AW9" s="77"/>
      <c r="AX9" s="15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row>
    <row r="10" spans="1:108" s="41" customFormat="1" ht="15.75" customHeight="1">
      <c r="A10" s="225" t="s">
        <v>48</v>
      </c>
      <c r="B10" s="226"/>
      <c r="C10" s="226"/>
      <c r="D10" s="226"/>
      <c r="E10" s="226"/>
      <c r="F10" s="226"/>
      <c r="G10" s="226"/>
      <c r="H10" s="226"/>
      <c r="I10" s="226"/>
      <c r="J10" s="226"/>
      <c r="K10" s="227"/>
      <c r="L10" s="211" t="s">
        <v>449</v>
      </c>
      <c r="M10" s="212"/>
      <c r="N10" s="212"/>
      <c r="O10" s="212"/>
      <c r="P10" s="212"/>
      <c r="Q10" s="212"/>
      <c r="R10" s="213"/>
      <c r="S10" s="42"/>
      <c r="T10" s="42"/>
      <c r="U10" s="42"/>
      <c r="V10" s="42"/>
      <c r="W10" s="42"/>
      <c r="X10" s="42"/>
      <c r="Y10" s="42"/>
      <c r="Z10" s="42"/>
      <c r="AA10" s="42"/>
      <c r="AB10" s="42"/>
      <c r="AC10" s="42"/>
      <c r="AD10" s="42"/>
      <c r="AE10" s="42"/>
      <c r="AF10" s="42"/>
      <c r="AG10" s="40"/>
      <c r="AH10" s="40"/>
      <c r="AI10" s="40"/>
      <c r="AJ10" s="51"/>
      <c r="AK10" s="39"/>
      <c r="AL10" s="40"/>
      <c r="AM10" s="40"/>
      <c r="AN10" s="40"/>
      <c r="AO10" s="40"/>
      <c r="AP10" s="40"/>
      <c r="AQ10" s="40"/>
      <c r="AR10" s="40"/>
      <c r="AS10" s="43"/>
      <c r="AT10" s="40"/>
      <c r="AU10" s="40"/>
      <c r="AW10" s="77"/>
      <c r="AX10" s="15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row>
    <row r="11" spans="1:108" s="41" customFormat="1" ht="12.75" customHeight="1">
      <c r="A11" s="228"/>
      <c r="B11" s="229"/>
      <c r="C11" s="229"/>
      <c r="D11" s="229"/>
      <c r="E11" s="229"/>
      <c r="F11" s="229"/>
      <c r="G11" s="229"/>
      <c r="H11" s="229"/>
      <c r="I11" s="229"/>
      <c r="J11" s="229"/>
      <c r="K11" s="230"/>
      <c r="L11" s="198"/>
      <c r="M11" s="199"/>
      <c r="N11" s="199"/>
      <c r="O11" s="199"/>
      <c r="P11" s="199"/>
      <c r="Q11" s="199"/>
      <c r="R11" s="200"/>
      <c r="S11" s="42"/>
      <c r="T11" s="42"/>
      <c r="U11" s="42"/>
      <c r="V11" s="42"/>
      <c r="W11" s="42"/>
      <c r="X11" s="42"/>
      <c r="Y11" s="42"/>
      <c r="Z11" s="42"/>
      <c r="AA11" s="42"/>
      <c r="AB11" s="42"/>
      <c r="AC11" s="42"/>
      <c r="AD11" s="42"/>
      <c r="AE11" s="42"/>
      <c r="AF11" s="42"/>
      <c r="AG11" s="40"/>
      <c r="AH11" s="40"/>
      <c r="AI11" s="40"/>
      <c r="AJ11" s="51"/>
      <c r="AK11" s="39"/>
      <c r="AL11" s="40"/>
      <c r="AM11" s="40"/>
      <c r="AN11" s="40"/>
      <c r="AO11" s="40"/>
      <c r="AP11" s="40"/>
      <c r="AQ11" s="40"/>
      <c r="AR11" s="40"/>
      <c r="AS11" s="43"/>
      <c r="AT11" s="40"/>
      <c r="AU11" s="40"/>
      <c r="AW11" s="77"/>
      <c r="AX11" s="15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row>
    <row r="12" spans="1:108" s="41" customFormat="1" ht="19.5" customHeight="1">
      <c r="A12" s="231"/>
      <c r="B12" s="232"/>
      <c r="C12" s="232"/>
      <c r="D12" s="232"/>
      <c r="E12" s="232"/>
      <c r="F12" s="232"/>
      <c r="G12" s="232"/>
      <c r="H12" s="232"/>
      <c r="I12" s="232"/>
      <c r="J12" s="232"/>
      <c r="K12" s="233"/>
      <c r="L12" s="194"/>
      <c r="M12" s="195"/>
      <c r="N12" s="195"/>
      <c r="O12" s="195"/>
      <c r="P12" s="195"/>
      <c r="Q12" s="195"/>
      <c r="R12" s="192"/>
      <c r="S12" s="42"/>
      <c r="T12" s="42"/>
      <c r="U12" s="42"/>
      <c r="V12" s="42"/>
      <c r="W12" s="42"/>
      <c r="X12" s="42"/>
      <c r="Y12" s="42"/>
      <c r="Z12" s="42"/>
      <c r="AA12" s="42"/>
      <c r="AB12" s="42"/>
      <c r="AC12" s="42"/>
      <c r="AD12" s="42"/>
      <c r="AE12" s="42"/>
      <c r="AF12" s="42"/>
      <c r="AG12" s="40"/>
      <c r="AH12" s="40"/>
      <c r="AI12" s="40"/>
      <c r="AJ12" s="51"/>
      <c r="AK12" s="39"/>
      <c r="AL12" s="40"/>
      <c r="AM12" s="40"/>
      <c r="AN12" s="40"/>
      <c r="AO12" s="40"/>
      <c r="AP12" s="40"/>
      <c r="AQ12" s="40"/>
      <c r="AR12" s="40"/>
      <c r="AS12" s="43"/>
      <c r="AT12" s="40"/>
      <c r="AU12" s="40"/>
      <c r="AW12" s="77"/>
      <c r="AX12" s="15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row>
    <row r="13" spans="1:108" s="41" customFormat="1" ht="15.75" customHeight="1">
      <c r="A13" s="234" t="s">
        <v>38</v>
      </c>
      <c r="B13" s="226"/>
      <c r="C13" s="226"/>
      <c r="D13" s="226"/>
      <c r="E13" s="226"/>
      <c r="F13" s="226"/>
      <c r="G13" s="226"/>
      <c r="H13" s="226"/>
      <c r="I13" s="226"/>
      <c r="J13" s="226"/>
      <c r="K13" s="227"/>
      <c r="L13" s="211" t="s">
        <v>450</v>
      </c>
      <c r="M13" s="212"/>
      <c r="N13" s="212"/>
      <c r="O13" s="212"/>
      <c r="P13" s="212"/>
      <c r="Q13" s="212"/>
      <c r="R13" s="213"/>
      <c r="S13" s="74"/>
      <c r="T13" s="74"/>
      <c r="U13" s="74"/>
      <c r="V13" s="74"/>
      <c r="W13" s="74"/>
      <c r="X13" s="74"/>
      <c r="Y13" s="42"/>
      <c r="Z13" s="42"/>
      <c r="AA13" s="42"/>
      <c r="AB13" s="42"/>
      <c r="AC13" s="42"/>
      <c r="AD13" s="42"/>
      <c r="AE13" s="42"/>
      <c r="AF13" s="42"/>
      <c r="AG13" s="42"/>
      <c r="AH13" s="42"/>
      <c r="AI13" s="42"/>
      <c r="AJ13" s="42"/>
      <c r="AK13" s="42"/>
      <c r="AL13" s="42"/>
      <c r="AM13" s="42"/>
      <c r="AN13" s="42"/>
      <c r="AO13" s="42"/>
      <c r="AP13" s="40"/>
      <c r="AQ13" s="40"/>
      <c r="AR13" s="40"/>
      <c r="AS13" s="43"/>
      <c r="AT13" s="39"/>
      <c r="AU13" s="40"/>
      <c r="AV13" s="40"/>
      <c r="AW13" s="40"/>
      <c r="AX13" s="15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row>
    <row r="14" spans="1:108" s="41" customFormat="1" ht="12.75" customHeight="1">
      <c r="A14" s="277"/>
      <c r="B14" s="278"/>
      <c r="C14" s="278"/>
      <c r="D14" s="278"/>
      <c r="E14" s="278"/>
      <c r="F14" s="278"/>
      <c r="G14" s="278"/>
      <c r="H14" s="278"/>
      <c r="I14" s="278"/>
      <c r="J14" s="278"/>
      <c r="K14" s="279"/>
      <c r="L14" s="198"/>
      <c r="M14" s="199"/>
      <c r="N14" s="199"/>
      <c r="O14" s="199"/>
      <c r="P14" s="199"/>
      <c r="Q14" s="199"/>
      <c r="R14" s="200"/>
      <c r="S14" s="72"/>
      <c r="T14" s="72"/>
      <c r="U14" s="72"/>
      <c r="V14" s="72"/>
      <c r="W14" s="72"/>
      <c r="X14" s="72"/>
      <c r="Y14" s="42"/>
      <c r="Z14" s="42"/>
      <c r="AA14" s="42"/>
      <c r="AB14" s="42"/>
      <c r="AC14" s="42"/>
      <c r="AD14" s="42"/>
      <c r="AE14" s="42"/>
      <c r="AF14" s="42"/>
      <c r="AG14" s="42"/>
      <c r="AH14" s="42"/>
      <c r="AI14" s="42"/>
      <c r="AJ14" s="42"/>
      <c r="AK14" s="42"/>
      <c r="AL14" s="42"/>
      <c r="AM14" s="42"/>
      <c r="AN14" s="42"/>
      <c r="AO14" s="42"/>
      <c r="AP14" s="40"/>
      <c r="AQ14" s="40"/>
      <c r="AR14" s="40"/>
      <c r="AS14" s="43"/>
      <c r="AT14" s="39"/>
      <c r="AU14" s="40"/>
      <c r="AV14" s="40"/>
      <c r="AW14" s="40"/>
      <c r="AX14" s="15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row>
    <row r="15" spans="1:108" s="41" customFormat="1" ht="12" customHeight="1">
      <c r="A15" s="277"/>
      <c r="B15" s="278"/>
      <c r="C15" s="278"/>
      <c r="D15" s="278"/>
      <c r="E15" s="278"/>
      <c r="F15" s="278"/>
      <c r="G15" s="278"/>
      <c r="H15" s="278"/>
      <c r="I15" s="278"/>
      <c r="J15" s="278"/>
      <c r="K15" s="279"/>
      <c r="L15" s="194"/>
      <c r="M15" s="195"/>
      <c r="N15" s="195"/>
      <c r="O15" s="195"/>
      <c r="P15" s="195"/>
      <c r="Q15" s="195"/>
      <c r="R15" s="192"/>
      <c r="S15" s="72"/>
      <c r="T15" s="72"/>
      <c r="U15" s="72"/>
      <c r="V15" s="72"/>
      <c r="W15" s="72"/>
      <c r="X15" s="72"/>
      <c r="Y15" s="42"/>
      <c r="Z15" s="42"/>
      <c r="AA15" s="42"/>
      <c r="AB15" s="42"/>
      <c r="AC15" s="42"/>
      <c r="AD15" s="42"/>
      <c r="AE15" s="42"/>
      <c r="AF15" s="42"/>
      <c r="AG15" s="42"/>
      <c r="AH15" s="42"/>
      <c r="AI15" s="42"/>
      <c r="AJ15" s="42"/>
      <c r="AK15" s="42"/>
      <c r="AL15" s="42"/>
      <c r="AM15" s="42"/>
      <c r="AN15" s="42"/>
      <c r="AO15" s="42"/>
      <c r="AP15" s="40"/>
      <c r="AQ15" s="40"/>
      <c r="AR15" s="40"/>
      <c r="AS15" s="43"/>
      <c r="AT15" s="39"/>
      <c r="AU15" s="40"/>
      <c r="AV15" s="40"/>
      <c r="AW15" s="40"/>
      <c r="AX15" s="15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row>
    <row r="16" spans="1:108" s="41" customFormat="1" ht="1.5" customHeight="1" hidden="1">
      <c r="A16" s="140"/>
      <c r="B16" s="141"/>
      <c r="C16" s="141"/>
      <c r="D16" s="141"/>
      <c r="E16" s="141"/>
      <c r="F16" s="141"/>
      <c r="G16" s="141"/>
      <c r="H16" s="141"/>
      <c r="I16" s="141"/>
      <c r="J16" s="141"/>
      <c r="K16" s="142"/>
      <c r="L16" s="73"/>
      <c r="M16" s="73"/>
      <c r="N16" s="73"/>
      <c r="O16" s="73"/>
      <c r="P16" s="73"/>
      <c r="Q16" s="73"/>
      <c r="R16" s="73"/>
      <c r="S16" s="73"/>
      <c r="T16" s="73"/>
      <c r="U16" s="73"/>
      <c r="V16" s="73"/>
      <c r="W16" s="73"/>
      <c r="X16" s="73"/>
      <c r="Y16" s="42"/>
      <c r="Z16" s="42"/>
      <c r="AA16" s="42"/>
      <c r="AB16" s="42"/>
      <c r="AC16" s="42"/>
      <c r="AD16" s="42"/>
      <c r="AE16" s="42"/>
      <c r="AF16" s="42"/>
      <c r="AG16" s="42"/>
      <c r="AH16" s="42"/>
      <c r="AI16" s="42"/>
      <c r="AJ16" s="42"/>
      <c r="AK16" s="42"/>
      <c r="AL16" s="42"/>
      <c r="AM16" s="42"/>
      <c r="AN16" s="42"/>
      <c r="AO16" s="76"/>
      <c r="AP16" s="54"/>
      <c r="AQ16" s="54"/>
      <c r="AR16" s="241"/>
      <c r="AS16" s="242"/>
      <c r="AT16" s="39"/>
      <c r="AU16" s="40"/>
      <c r="AV16" s="40"/>
      <c r="AW16" s="40"/>
      <c r="AX16" s="15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row>
    <row r="17" spans="1:108" ht="12.75">
      <c r="A17" s="44"/>
      <c r="B17" s="45"/>
      <c r="C17" s="45"/>
      <c r="D17" s="45"/>
      <c r="E17" s="45"/>
      <c r="F17" s="45"/>
      <c r="G17" s="45"/>
      <c r="H17" s="46"/>
      <c r="I17" s="45"/>
      <c r="J17" s="45"/>
      <c r="K17" s="45"/>
      <c r="L17" s="45"/>
      <c r="M17" s="220" t="s">
        <v>435</v>
      </c>
      <c r="N17" s="221"/>
      <c r="O17" s="245" t="s">
        <v>424</v>
      </c>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46"/>
      <c r="AT17" s="47" t="s">
        <v>20</v>
      </c>
      <c r="AU17" s="48" t="s">
        <v>20</v>
      </c>
      <c r="AV17" s="49" t="s">
        <v>20</v>
      </c>
      <c r="AW17" s="50" t="s">
        <v>20</v>
      </c>
      <c r="AX17" s="235"/>
      <c r="AY17" s="235"/>
      <c r="AZ17" s="51"/>
      <c r="BA17" s="51"/>
      <c r="BB17" s="51"/>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row>
    <row r="18" spans="1:108" ht="12.75">
      <c r="A18" s="53"/>
      <c r="B18" s="54"/>
      <c r="C18" s="54"/>
      <c r="D18" s="54"/>
      <c r="E18" s="54"/>
      <c r="F18" s="54"/>
      <c r="G18" s="54"/>
      <c r="H18" s="55"/>
      <c r="I18" s="54"/>
      <c r="J18" s="54"/>
      <c r="K18" s="54"/>
      <c r="L18" s="54"/>
      <c r="M18" s="222"/>
      <c r="N18" s="221"/>
      <c r="O18" s="247"/>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9"/>
      <c r="AT18" s="56" t="s">
        <v>45</v>
      </c>
      <c r="AU18" s="49" t="s">
        <v>45</v>
      </c>
      <c r="AV18" s="49" t="s">
        <v>45</v>
      </c>
      <c r="AW18" s="50" t="s">
        <v>45</v>
      </c>
      <c r="AX18" s="235"/>
      <c r="AY18" s="235"/>
      <c r="AZ18" s="51"/>
      <c r="BA18" s="51"/>
      <c r="BB18" s="51"/>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row>
    <row r="19" spans="1:108" ht="12.75" customHeight="1">
      <c r="A19" s="207" t="s">
        <v>27</v>
      </c>
      <c r="B19" s="208"/>
      <c r="C19" s="208"/>
      <c r="D19" s="208"/>
      <c r="E19" s="209"/>
      <c r="F19" s="193" t="s">
        <v>454</v>
      </c>
      <c r="G19" s="193" t="s">
        <v>29</v>
      </c>
      <c r="H19" s="223" t="s">
        <v>61</v>
      </c>
      <c r="I19" s="193" t="s">
        <v>62</v>
      </c>
      <c r="J19" s="193" t="s">
        <v>66</v>
      </c>
      <c r="K19" s="193" t="s">
        <v>49</v>
      </c>
      <c r="L19" s="193" t="s">
        <v>423</v>
      </c>
      <c r="M19" s="239" t="s">
        <v>30</v>
      </c>
      <c r="N19" s="239" t="s">
        <v>31</v>
      </c>
      <c r="O19" s="236">
        <v>1</v>
      </c>
      <c r="P19" s="236">
        <v>2</v>
      </c>
      <c r="Q19" s="236">
        <v>3</v>
      </c>
      <c r="R19" s="236">
        <v>4</v>
      </c>
      <c r="S19" s="236">
        <v>5</v>
      </c>
      <c r="T19" s="236">
        <v>6</v>
      </c>
      <c r="U19" s="236">
        <v>7</v>
      </c>
      <c r="V19" s="236">
        <v>8</v>
      </c>
      <c r="W19" s="236">
        <v>9</v>
      </c>
      <c r="X19" s="236">
        <v>10</v>
      </c>
      <c r="Y19" s="236">
        <v>11</v>
      </c>
      <c r="Z19" s="236">
        <v>12</v>
      </c>
      <c r="AA19" s="236">
        <v>13</v>
      </c>
      <c r="AB19" s="236">
        <v>14</v>
      </c>
      <c r="AC19" s="236">
        <v>15</v>
      </c>
      <c r="AD19" s="236">
        <v>16</v>
      </c>
      <c r="AE19" s="236">
        <v>17</v>
      </c>
      <c r="AF19" s="236">
        <v>18</v>
      </c>
      <c r="AG19" s="236">
        <v>19</v>
      </c>
      <c r="AH19" s="236">
        <v>20</v>
      </c>
      <c r="AI19" s="236">
        <v>21</v>
      </c>
      <c r="AJ19" s="236">
        <v>22</v>
      </c>
      <c r="AK19" s="236">
        <v>23</v>
      </c>
      <c r="AL19" s="236">
        <v>24</v>
      </c>
      <c r="AM19" s="236">
        <v>25</v>
      </c>
      <c r="AN19" s="236">
        <v>26</v>
      </c>
      <c r="AO19" s="236">
        <v>27</v>
      </c>
      <c r="AP19" s="236">
        <v>28</v>
      </c>
      <c r="AQ19" s="236">
        <v>29</v>
      </c>
      <c r="AR19" s="236">
        <v>30</v>
      </c>
      <c r="AS19" s="243">
        <v>31</v>
      </c>
      <c r="AT19" s="57" t="s">
        <v>34</v>
      </c>
      <c r="AU19" s="58" t="s">
        <v>35</v>
      </c>
      <c r="AV19" s="58" t="s">
        <v>44</v>
      </c>
      <c r="AW19" s="59" t="s">
        <v>37</v>
      </c>
      <c r="AX19" s="238"/>
      <c r="AY19" s="2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row>
    <row r="20" spans="1:51" ht="12.75">
      <c r="A20" s="191" t="s">
        <v>41</v>
      </c>
      <c r="B20" s="206"/>
      <c r="C20" s="60" t="s">
        <v>42</v>
      </c>
      <c r="D20" s="206" t="s">
        <v>43</v>
      </c>
      <c r="E20" s="210"/>
      <c r="F20" s="190"/>
      <c r="G20" s="190"/>
      <c r="H20" s="224"/>
      <c r="I20" s="190"/>
      <c r="J20" s="190"/>
      <c r="K20" s="190"/>
      <c r="L20" s="190"/>
      <c r="M20" s="239"/>
      <c r="N20" s="239"/>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44"/>
      <c r="AT20" s="61"/>
      <c r="AU20" s="62"/>
      <c r="AV20" s="62"/>
      <c r="AW20" s="63"/>
      <c r="AX20" s="238"/>
      <c r="AY20" s="240"/>
    </row>
    <row r="21" spans="1:54" ht="33.75" customHeight="1">
      <c r="A21" s="274"/>
      <c r="B21" s="275"/>
      <c r="C21" s="139"/>
      <c r="D21" s="276"/>
      <c r="E21" s="275"/>
      <c r="F21" s="158"/>
      <c r="G21" s="143"/>
      <c r="H21" s="145"/>
      <c r="I21" s="159"/>
      <c r="J21" s="129"/>
      <c r="K21" s="130"/>
      <c r="L21" s="144"/>
      <c r="M21" s="145"/>
      <c r="N21" s="145"/>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7"/>
      <c r="AT21" s="61">
        <f>COUNTIF(O21:AS21,"Y")</f>
        <v>0</v>
      </c>
      <c r="AU21" s="62">
        <f>COUNTIF(O21:AS21,"N")</f>
        <v>0</v>
      </c>
      <c r="AV21" s="62">
        <f>SUM(AT21:AU21)</f>
        <v>0</v>
      </c>
      <c r="AW21" s="63">
        <f>IF(M21&gt;0,N21-M21+1,0)</f>
        <v>0</v>
      </c>
      <c r="AX21" s="149">
        <f>IF(AW21=AV21,"","CHECK TOTALS")</f>
      </c>
      <c r="AY21" s="64"/>
      <c r="AZ21" s="65"/>
      <c r="BA21" s="65"/>
      <c r="BB21" s="65"/>
    </row>
    <row r="22" spans="1:54" ht="33.75" customHeight="1">
      <c r="A22" s="274"/>
      <c r="B22" s="275"/>
      <c r="C22" s="139"/>
      <c r="D22" s="276"/>
      <c r="E22" s="275"/>
      <c r="F22" s="158"/>
      <c r="G22" s="143"/>
      <c r="H22" s="145"/>
      <c r="I22" s="159"/>
      <c r="J22" s="129"/>
      <c r="K22" s="130"/>
      <c r="L22" s="144"/>
      <c r="M22" s="145"/>
      <c r="N22" s="145"/>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7"/>
      <c r="AT22" s="61">
        <f aca="true" t="shared" si="0" ref="AT22:AT38">COUNTIF(O22:AS22,"Y")</f>
        <v>0</v>
      </c>
      <c r="AU22" s="62">
        <f aca="true" t="shared" si="1" ref="AU22:AU38">COUNTIF(O22:AS22,"N")</f>
        <v>0</v>
      </c>
      <c r="AV22" s="62">
        <f aca="true" t="shared" si="2" ref="AV22:AV38">SUM(AT22:AU22)</f>
        <v>0</v>
      </c>
      <c r="AW22" s="63">
        <f aca="true" t="shared" si="3" ref="AW22:AW38">IF(M22&gt;0,N22-M22+1,0)</f>
        <v>0</v>
      </c>
      <c r="AX22" s="149">
        <f aca="true" t="shared" si="4" ref="AX22:AX38">IF(AW22=AV22,"","CHECK TOTALS")</f>
      </c>
      <c r="AY22" s="64"/>
      <c r="AZ22" s="65"/>
      <c r="BA22" s="65"/>
      <c r="BB22" s="65"/>
    </row>
    <row r="23" spans="1:54" ht="33.75" customHeight="1">
      <c r="A23" s="274"/>
      <c r="B23" s="275"/>
      <c r="C23" s="139"/>
      <c r="D23" s="276"/>
      <c r="E23" s="275"/>
      <c r="F23" s="158"/>
      <c r="G23" s="143"/>
      <c r="H23" s="145"/>
      <c r="I23" s="159"/>
      <c r="J23" s="129"/>
      <c r="K23" s="130"/>
      <c r="L23" s="144"/>
      <c r="M23" s="145"/>
      <c r="N23" s="145"/>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7"/>
      <c r="AT23" s="61">
        <f t="shared" si="0"/>
        <v>0</v>
      </c>
      <c r="AU23" s="62">
        <f t="shared" si="1"/>
        <v>0</v>
      </c>
      <c r="AV23" s="62">
        <f t="shared" si="2"/>
        <v>0</v>
      </c>
      <c r="AW23" s="63">
        <f t="shared" si="3"/>
        <v>0</v>
      </c>
      <c r="AX23" s="149">
        <f t="shared" si="4"/>
      </c>
      <c r="AY23" s="64"/>
      <c r="AZ23" s="65"/>
      <c r="BA23" s="65"/>
      <c r="BB23" s="65"/>
    </row>
    <row r="24" spans="1:54" ht="33.75" customHeight="1">
      <c r="A24" s="274"/>
      <c r="B24" s="275"/>
      <c r="C24" s="139"/>
      <c r="D24" s="276"/>
      <c r="E24" s="275"/>
      <c r="F24" s="158"/>
      <c r="G24" s="143"/>
      <c r="H24" s="145"/>
      <c r="I24" s="159"/>
      <c r="J24" s="129"/>
      <c r="K24" s="130"/>
      <c r="L24" s="144"/>
      <c r="M24" s="145"/>
      <c r="N24" s="145"/>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7"/>
      <c r="AT24" s="61">
        <f t="shared" si="0"/>
        <v>0</v>
      </c>
      <c r="AU24" s="62">
        <f t="shared" si="1"/>
        <v>0</v>
      </c>
      <c r="AV24" s="62">
        <f t="shared" si="2"/>
        <v>0</v>
      </c>
      <c r="AW24" s="63">
        <f t="shared" si="3"/>
        <v>0</v>
      </c>
      <c r="AX24" s="149">
        <f t="shared" si="4"/>
      </c>
      <c r="AY24" s="64"/>
      <c r="AZ24" s="65"/>
      <c r="BA24" s="65"/>
      <c r="BB24" s="65"/>
    </row>
    <row r="25" spans="1:54" ht="33.75" customHeight="1">
      <c r="A25" s="274"/>
      <c r="B25" s="275"/>
      <c r="C25" s="139"/>
      <c r="D25" s="276"/>
      <c r="E25" s="275"/>
      <c r="F25" s="158"/>
      <c r="G25" s="143"/>
      <c r="H25" s="145"/>
      <c r="I25" s="159"/>
      <c r="J25" s="129"/>
      <c r="K25" s="130"/>
      <c r="L25" s="144"/>
      <c r="M25" s="145"/>
      <c r="N25" s="145"/>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7"/>
      <c r="AT25" s="61">
        <f t="shared" si="0"/>
        <v>0</v>
      </c>
      <c r="AU25" s="62">
        <f t="shared" si="1"/>
        <v>0</v>
      </c>
      <c r="AV25" s="62">
        <f t="shared" si="2"/>
        <v>0</v>
      </c>
      <c r="AW25" s="63">
        <f t="shared" si="3"/>
        <v>0</v>
      </c>
      <c r="AX25" s="149">
        <f t="shared" si="4"/>
      </c>
      <c r="AY25" s="64"/>
      <c r="AZ25" s="65"/>
      <c r="BA25" s="65"/>
      <c r="BB25" s="65"/>
    </row>
    <row r="26" spans="1:54" ht="33.75" customHeight="1">
      <c r="A26" s="274"/>
      <c r="B26" s="275"/>
      <c r="C26" s="139"/>
      <c r="D26" s="276"/>
      <c r="E26" s="275"/>
      <c r="F26" s="158"/>
      <c r="G26" s="143"/>
      <c r="H26" s="145"/>
      <c r="I26" s="159"/>
      <c r="J26" s="129"/>
      <c r="K26" s="130"/>
      <c r="L26" s="144"/>
      <c r="M26" s="145"/>
      <c r="N26" s="145"/>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7"/>
      <c r="AT26" s="61">
        <f t="shared" si="0"/>
        <v>0</v>
      </c>
      <c r="AU26" s="62">
        <f t="shared" si="1"/>
        <v>0</v>
      </c>
      <c r="AV26" s="62">
        <f t="shared" si="2"/>
        <v>0</v>
      </c>
      <c r="AW26" s="63">
        <f t="shared" si="3"/>
        <v>0</v>
      </c>
      <c r="AX26" s="149">
        <f t="shared" si="4"/>
      </c>
      <c r="AY26" s="64"/>
      <c r="AZ26" s="65"/>
      <c r="BA26" s="65"/>
      <c r="BB26" s="65"/>
    </row>
    <row r="27" spans="1:54" ht="33.75" customHeight="1">
      <c r="A27" s="274"/>
      <c r="B27" s="275"/>
      <c r="C27" s="139"/>
      <c r="D27" s="276"/>
      <c r="E27" s="275"/>
      <c r="F27" s="158"/>
      <c r="G27" s="143"/>
      <c r="H27" s="145"/>
      <c r="I27" s="159"/>
      <c r="J27" s="129"/>
      <c r="K27" s="130"/>
      <c r="L27" s="144"/>
      <c r="M27" s="145"/>
      <c r="N27" s="145"/>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7"/>
      <c r="AT27" s="61">
        <f t="shared" si="0"/>
        <v>0</v>
      </c>
      <c r="AU27" s="62">
        <f t="shared" si="1"/>
        <v>0</v>
      </c>
      <c r="AV27" s="62">
        <f t="shared" si="2"/>
        <v>0</v>
      </c>
      <c r="AW27" s="63">
        <f t="shared" si="3"/>
        <v>0</v>
      </c>
      <c r="AX27" s="149">
        <f t="shared" si="4"/>
      </c>
      <c r="AY27" s="64"/>
      <c r="AZ27" s="65"/>
      <c r="BA27" s="65"/>
      <c r="BB27" s="65"/>
    </row>
    <row r="28" spans="1:54" ht="33.75" customHeight="1">
      <c r="A28" s="274"/>
      <c r="B28" s="275"/>
      <c r="C28" s="139"/>
      <c r="D28" s="276"/>
      <c r="E28" s="275"/>
      <c r="F28" s="158"/>
      <c r="G28" s="143"/>
      <c r="H28" s="145"/>
      <c r="I28" s="159"/>
      <c r="J28" s="129"/>
      <c r="K28" s="130"/>
      <c r="L28" s="144"/>
      <c r="M28" s="145"/>
      <c r="N28" s="145"/>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7"/>
      <c r="AT28" s="61">
        <f t="shared" si="0"/>
        <v>0</v>
      </c>
      <c r="AU28" s="62">
        <f t="shared" si="1"/>
        <v>0</v>
      </c>
      <c r="AV28" s="62">
        <f t="shared" si="2"/>
        <v>0</v>
      </c>
      <c r="AW28" s="63">
        <f t="shared" si="3"/>
        <v>0</v>
      </c>
      <c r="AX28" s="149">
        <f t="shared" si="4"/>
      </c>
      <c r="AY28" s="64"/>
      <c r="AZ28" s="65"/>
      <c r="BA28" s="65"/>
      <c r="BB28" s="65"/>
    </row>
    <row r="29" spans="1:54" ht="33.75" customHeight="1">
      <c r="A29" s="274"/>
      <c r="B29" s="275"/>
      <c r="C29" s="139"/>
      <c r="D29" s="276"/>
      <c r="E29" s="275"/>
      <c r="F29" s="158"/>
      <c r="G29" s="143"/>
      <c r="H29" s="145"/>
      <c r="I29" s="159"/>
      <c r="J29" s="129"/>
      <c r="K29" s="130"/>
      <c r="L29" s="144"/>
      <c r="M29" s="145"/>
      <c r="N29" s="145"/>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7"/>
      <c r="AT29" s="61">
        <f t="shared" si="0"/>
        <v>0</v>
      </c>
      <c r="AU29" s="62">
        <f t="shared" si="1"/>
        <v>0</v>
      </c>
      <c r="AV29" s="62">
        <f t="shared" si="2"/>
        <v>0</v>
      </c>
      <c r="AW29" s="63">
        <f t="shared" si="3"/>
        <v>0</v>
      </c>
      <c r="AX29" s="149">
        <f t="shared" si="4"/>
      </c>
      <c r="AY29" s="64"/>
      <c r="AZ29" s="65"/>
      <c r="BA29" s="65"/>
      <c r="BB29" s="65"/>
    </row>
    <row r="30" spans="1:54" ht="33.75" customHeight="1">
      <c r="A30" s="274"/>
      <c r="B30" s="275"/>
      <c r="C30" s="139"/>
      <c r="D30" s="276"/>
      <c r="E30" s="275"/>
      <c r="F30" s="158"/>
      <c r="G30" s="143"/>
      <c r="H30" s="145"/>
      <c r="I30" s="159"/>
      <c r="J30" s="129"/>
      <c r="K30" s="130"/>
      <c r="L30" s="144"/>
      <c r="M30" s="145"/>
      <c r="N30" s="145"/>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7"/>
      <c r="AT30" s="61">
        <f t="shared" si="0"/>
        <v>0</v>
      </c>
      <c r="AU30" s="62">
        <f t="shared" si="1"/>
        <v>0</v>
      </c>
      <c r="AV30" s="62">
        <f t="shared" si="2"/>
        <v>0</v>
      </c>
      <c r="AW30" s="63">
        <f t="shared" si="3"/>
        <v>0</v>
      </c>
      <c r="AX30" s="149">
        <f t="shared" si="4"/>
      </c>
      <c r="AY30" s="64"/>
      <c r="AZ30" s="65"/>
      <c r="BA30" s="65"/>
      <c r="BB30" s="65"/>
    </row>
    <row r="31" spans="1:54" ht="33.75" customHeight="1">
      <c r="A31" s="274"/>
      <c r="B31" s="275"/>
      <c r="C31" s="139"/>
      <c r="D31" s="276"/>
      <c r="E31" s="275"/>
      <c r="F31" s="158"/>
      <c r="G31" s="143"/>
      <c r="H31" s="145"/>
      <c r="I31" s="159"/>
      <c r="J31" s="129"/>
      <c r="K31" s="130"/>
      <c r="L31" s="144"/>
      <c r="M31" s="145"/>
      <c r="N31" s="145"/>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7"/>
      <c r="AT31" s="61">
        <f t="shared" si="0"/>
        <v>0</v>
      </c>
      <c r="AU31" s="62">
        <f t="shared" si="1"/>
        <v>0</v>
      </c>
      <c r="AV31" s="62">
        <f t="shared" si="2"/>
        <v>0</v>
      </c>
      <c r="AW31" s="63">
        <f t="shared" si="3"/>
        <v>0</v>
      </c>
      <c r="AX31" s="149">
        <f t="shared" si="4"/>
      </c>
      <c r="AY31" s="64"/>
      <c r="AZ31" s="65"/>
      <c r="BA31" s="65"/>
      <c r="BB31" s="65"/>
    </row>
    <row r="32" spans="1:54" ht="33.75" customHeight="1">
      <c r="A32" s="274"/>
      <c r="B32" s="275"/>
      <c r="C32" s="139"/>
      <c r="D32" s="276"/>
      <c r="E32" s="275"/>
      <c r="F32" s="158"/>
      <c r="G32" s="143"/>
      <c r="H32" s="145"/>
      <c r="I32" s="159"/>
      <c r="J32" s="129"/>
      <c r="K32" s="130"/>
      <c r="L32" s="144"/>
      <c r="M32" s="145"/>
      <c r="N32" s="145"/>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7"/>
      <c r="AT32" s="61">
        <f t="shared" si="0"/>
        <v>0</v>
      </c>
      <c r="AU32" s="62">
        <f t="shared" si="1"/>
        <v>0</v>
      </c>
      <c r="AV32" s="62">
        <f t="shared" si="2"/>
        <v>0</v>
      </c>
      <c r="AW32" s="63">
        <f t="shared" si="3"/>
        <v>0</v>
      </c>
      <c r="AX32" s="149">
        <f t="shared" si="4"/>
      </c>
      <c r="AY32" s="64"/>
      <c r="AZ32" s="65"/>
      <c r="BA32" s="65"/>
      <c r="BB32" s="65"/>
    </row>
    <row r="33" spans="1:54" ht="33.75" customHeight="1">
      <c r="A33" s="274"/>
      <c r="B33" s="275"/>
      <c r="C33" s="139"/>
      <c r="D33" s="276"/>
      <c r="E33" s="275"/>
      <c r="F33" s="158"/>
      <c r="G33" s="143"/>
      <c r="H33" s="145"/>
      <c r="I33" s="159"/>
      <c r="J33" s="129"/>
      <c r="K33" s="130"/>
      <c r="L33" s="144"/>
      <c r="M33" s="145"/>
      <c r="N33" s="145"/>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7"/>
      <c r="AT33" s="61">
        <f t="shared" si="0"/>
        <v>0</v>
      </c>
      <c r="AU33" s="62">
        <f t="shared" si="1"/>
        <v>0</v>
      </c>
      <c r="AV33" s="62">
        <f t="shared" si="2"/>
        <v>0</v>
      </c>
      <c r="AW33" s="63">
        <f t="shared" si="3"/>
        <v>0</v>
      </c>
      <c r="AX33" s="149">
        <f t="shared" si="4"/>
      </c>
      <c r="AY33" s="64"/>
      <c r="AZ33" s="65"/>
      <c r="BA33" s="65"/>
      <c r="BB33" s="65"/>
    </row>
    <row r="34" spans="1:54" ht="33.75" customHeight="1">
      <c r="A34" s="274"/>
      <c r="B34" s="275"/>
      <c r="C34" s="139"/>
      <c r="D34" s="276"/>
      <c r="E34" s="275"/>
      <c r="F34" s="158"/>
      <c r="G34" s="143"/>
      <c r="H34" s="145"/>
      <c r="I34" s="159"/>
      <c r="J34" s="129"/>
      <c r="K34" s="130"/>
      <c r="L34" s="144"/>
      <c r="M34" s="145"/>
      <c r="N34" s="145"/>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7"/>
      <c r="AT34" s="61">
        <f t="shared" si="0"/>
        <v>0</v>
      </c>
      <c r="AU34" s="62">
        <f t="shared" si="1"/>
        <v>0</v>
      </c>
      <c r="AV34" s="62">
        <f t="shared" si="2"/>
        <v>0</v>
      </c>
      <c r="AW34" s="63">
        <f t="shared" si="3"/>
        <v>0</v>
      </c>
      <c r="AX34" s="149">
        <f t="shared" si="4"/>
      </c>
      <c r="AY34" s="64"/>
      <c r="AZ34" s="65"/>
      <c r="BA34" s="65"/>
      <c r="BB34" s="65"/>
    </row>
    <row r="35" spans="1:54" ht="33.75" customHeight="1">
      <c r="A35" s="274"/>
      <c r="B35" s="275"/>
      <c r="C35" s="139"/>
      <c r="D35" s="276"/>
      <c r="E35" s="275"/>
      <c r="F35" s="158"/>
      <c r="G35" s="143"/>
      <c r="H35" s="145"/>
      <c r="I35" s="159"/>
      <c r="J35" s="129"/>
      <c r="K35" s="130"/>
      <c r="L35" s="144"/>
      <c r="M35" s="145"/>
      <c r="N35" s="145"/>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7"/>
      <c r="AT35" s="61">
        <f t="shared" si="0"/>
        <v>0</v>
      </c>
      <c r="AU35" s="62">
        <f t="shared" si="1"/>
        <v>0</v>
      </c>
      <c r="AV35" s="62">
        <f t="shared" si="2"/>
        <v>0</v>
      </c>
      <c r="AW35" s="63">
        <f t="shared" si="3"/>
        <v>0</v>
      </c>
      <c r="AX35" s="149">
        <f t="shared" si="4"/>
      </c>
      <c r="AY35" s="64"/>
      <c r="AZ35" s="65"/>
      <c r="BA35" s="65"/>
      <c r="BB35" s="65"/>
    </row>
    <row r="36" spans="1:54" ht="33.75" customHeight="1">
      <c r="A36" s="274"/>
      <c r="B36" s="275"/>
      <c r="C36" s="139"/>
      <c r="D36" s="276"/>
      <c r="E36" s="275"/>
      <c r="F36" s="158"/>
      <c r="G36" s="143"/>
      <c r="H36" s="145"/>
      <c r="I36" s="159"/>
      <c r="J36" s="129"/>
      <c r="K36" s="130"/>
      <c r="L36" s="144"/>
      <c r="M36" s="145"/>
      <c r="N36" s="145"/>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7"/>
      <c r="AT36" s="61">
        <f t="shared" si="0"/>
        <v>0</v>
      </c>
      <c r="AU36" s="62">
        <f t="shared" si="1"/>
        <v>0</v>
      </c>
      <c r="AV36" s="62">
        <f t="shared" si="2"/>
        <v>0</v>
      </c>
      <c r="AW36" s="63">
        <f t="shared" si="3"/>
        <v>0</v>
      </c>
      <c r="AX36" s="149">
        <f t="shared" si="4"/>
      </c>
      <c r="AY36" s="64"/>
      <c r="AZ36" s="65"/>
      <c r="BA36" s="65"/>
      <c r="BB36" s="65"/>
    </row>
    <row r="37" spans="1:54" ht="33.75" customHeight="1">
      <c r="A37" s="274"/>
      <c r="B37" s="275"/>
      <c r="C37" s="139"/>
      <c r="D37" s="276"/>
      <c r="E37" s="275"/>
      <c r="F37" s="158"/>
      <c r="G37" s="143"/>
      <c r="H37" s="145"/>
      <c r="I37" s="159"/>
      <c r="J37" s="129"/>
      <c r="K37" s="130"/>
      <c r="L37" s="144"/>
      <c r="M37" s="145"/>
      <c r="N37" s="145"/>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7"/>
      <c r="AT37" s="61">
        <f t="shared" si="0"/>
        <v>0</v>
      </c>
      <c r="AU37" s="62">
        <f t="shared" si="1"/>
        <v>0</v>
      </c>
      <c r="AV37" s="62">
        <f t="shared" si="2"/>
        <v>0</v>
      </c>
      <c r="AW37" s="63">
        <f t="shared" si="3"/>
        <v>0</v>
      </c>
      <c r="AX37" s="149">
        <f t="shared" si="4"/>
      </c>
      <c r="AY37" s="64"/>
      <c r="AZ37" s="65"/>
      <c r="BA37" s="65"/>
      <c r="BB37" s="65"/>
    </row>
    <row r="38" spans="1:54" ht="33.75" customHeight="1">
      <c r="A38" s="274"/>
      <c r="B38" s="275"/>
      <c r="C38" s="139"/>
      <c r="D38" s="276"/>
      <c r="E38" s="275"/>
      <c r="F38" s="158"/>
      <c r="G38" s="143"/>
      <c r="H38" s="145"/>
      <c r="I38" s="159"/>
      <c r="J38" s="129"/>
      <c r="K38" s="130"/>
      <c r="L38" s="144"/>
      <c r="M38" s="145"/>
      <c r="N38" s="145"/>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7"/>
      <c r="AT38" s="61">
        <f t="shared" si="0"/>
        <v>0</v>
      </c>
      <c r="AU38" s="62">
        <f t="shared" si="1"/>
        <v>0</v>
      </c>
      <c r="AV38" s="62">
        <f t="shared" si="2"/>
        <v>0</v>
      </c>
      <c r="AW38" s="63">
        <f t="shared" si="3"/>
        <v>0</v>
      </c>
      <c r="AX38" s="149">
        <f t="shared" si="4"/>
      </c>
      <c r="AY38" s="64"/>
      <c r="AZ38" s="65"/>
      <c r="BA38" s="65"/>
      <c r="BB38" s="65"/>
    </row>
    <row r="39" spans="7:10" ht="12.75">
      <c r="G39" s="66"/>
      <c r="I39" s="66"/>
      <c r="J39" s="66"/>
    </row>
    <row r="40" spans="7:10" ht="12.75">
      <c r="G40" s="66"/>
      <c r="I40" s="66"/>
      <c r="J40" s="66"/>
    </row>
    <row r="41" spans="7:70" ht="12.75">
      <c r="G41" s="66"/>
      <c r="I41" s="66"/>
      <c r="J41" s="66"/>
      <c r="BR41" s="40"/>
    </row>
    <row r="42" spans="7:70" ht="12.75">
      <c r="G42" s="66"/>
      <c r="I42" s="66"/>
      <c r="J42" s="66"/>
      <c r="BR42" s="40"/>
    </row>
    <row r="43" spans="7:10" ht="12.75">
      <c r="G43" s="66"/>
      <c r="I43" s="66"/>
      <c r="J43" s="66"/>
    </row>
    <row r="44" spans="7:10" ht="12.75">
      <c r="G44" s="66"/>
      <c r="I44" s="66"/>
      <c r="J44" s="66"/>
    </row>
    <row r="45" spans="7:10" ht="12.75">
      <c r="G45" s="66"/>
      <c r="I45" s="66"/>
      <c r="J45" s="66"/>
    </row>
    <row r="46" spans="7:10" ht="12.75">
      <c r="G46" s="66"/>
      <c r="I46" s="66"/>
      <c r="J46" s="66"/>
    </row>
    <row r="47" spans="7:10" ht="12.75">
      <c r="G47" s="66"/>
      <c r="I47" s="66"/>
      <c r="J47" s="66"/>
    </row>
    <row r="48" spans="7:10" ht="12.75">
      <c r="G48" s="66"/>
      <c r="I48" s="66"/>
      <c r="J48" s="66"/>
    </row>
    <row r="49" spans="7:10" ht="12.75">
      <c r="G49" s="66"/>
      <c r="I49" s="66"/>
      <c r="J49" s="66"/>
    </row>
    <row r="50" spans="7:10" ht="12.75">
      <c r="G50" s="66"/>
      <c r="I50" s="66"/>
      <c r="J50" s="66"/>
    </row>
    <row r="51" spans="7:10" ht="12.75">
      <c r="G51" s="66"/>
      <c r="I51" s="66"/>
      <c r="J51" s="66"/>
    </row>
    <row r="52" spans="7:10" ht="12.75">
      <c r="G52" s="66"/>
      <c r="I52" s="66"/>
      <c r="J52" s="66"/>
    </row>
    <row r="53" spans="7:10" ht="12.75">
      <c r="G53" s="66"/>
      <c r="I53" s="66"/>
      <c r="J53" s="66"/>
    </row>
    <row r="54" spans="7:10" ht="12.75">
      <c r="G54" s="66"/>
      <c r="I54" s="66"/>
      <c r="J54" s="66"/>
    </row>
    <row r="55" spans="7:10" ht="12.75">
      <c r="G55" s="66"/>
      <c r="I55" s="66"/>
      <c r="J55" s="66"/>
    </row>
    <row r="56" spans="7:10" ht="12.75">
      <c r="G56" s="66"/>
      <c r="I56" s="66"/>
      <c r="J56" s="66"/>
    </row>
    <row r="57" spans="7:10" ht="12.75">
      <c r="G57" s="66"/>
      <c r="I57" s="66"/>
      <c r="J57" s="66"/>
    </row>
    <row r="58" spans="7:10" ht="12.75">
      <c r="G58" s="69"/>
      <c r="I58" s="69"/>
      <c r="J58" s="69"/>
    </row>
    <row r="59" spans="7:10" ht="12.75">
      <c r="G59" s="69"/>
      <c r="I59" s="69"/>
      <c r="J59" s="69"/>
    </row>
    <row r="60" spans="7:10" ht="12.75">
      <c r="G60" s="69"/>
      <c r="I60" s="69"/>
      <c r="J60" s="69"/>
    </row>
    <row r="61" spans="7:10" ht="12.75">
      <c r="G61" s="69"/>
      <c r="I61" s="69"/>
      <c r="J61" s="69"/>
    </row>
    <row r="62" spans="7:10" ht="12.75">
      <c r="G62" s="69"/>
      <c r="I62" s="69"/>
      <c r="J62" s="69"/>
    </row>
    <row r="63" spans="7:10" ht="12.75">
      <c r="G63" s="69"/>
      <c r="I63" s="69"/>
      <c r="J63" s="69"/>
    </row>
    <row r="64" spans="7:10" ht="12.75">
      <c r="G64" s="69"/>
      <c r="I64" s="69"/>
      <c r="J64" s="69"/>
    </row>
    <row r="65" spans="7:10" ht="12.75">
      <c r="G65" s="69"/>
      <c r="I65" s="69"/>
      <c r="J65" s="69"/>
    </row>
    <row r="66" spans="7:10" ht="12.75">
      <c r="G66" s="69"/>
      <c r="I66" s="69"/>
      <c r="J66" s="69"/>
    </row>
    <row r="67" spans="7:10" ht="12.75">
      <c r="G67" s="69"/>
      <c r="I67" s="69"/>
      <c r="J67" s="69"/>
    </row>
    <row r="68" spans="7:10" ht="12.75">
      <c r="G68" s="69"/>
      <c r="I68" s="69"/>
      <c r="J68" s="69"/>
    </row>
    <row r="69" spans="7:10" ht="12.75">
      <c r="G69" s="69"/>
      <c r="I69" s="69"/>
      <c r="J69" s="69"/>
    </row>
    <row r="70" spans="7:10" ht="12.75">
      <c r="G70" s="69"/>
      <c r="I70" s="69"/>
      <c r="J70" s="69"/>
    </row>
    <row r="71" spans="7:10" ht="12.75">
      <c r="G71" s="69"/>
      <c r="I71" s="69"/>
      <c r="J71" s="69"/>
    </row>
    <row r="72" spans="7:10" ht="12.75">
      <c r="G72" s="69"/>
      <c r="I72" s="69"/>
      <c r="J72" s="69"/>
    </row>
    <row r="73" spans="7:10" ht="12.75">
      <c r="G73" s="69"/>
      <c r="I73" s="69"/>
      <c r="J73" s="69"/>
    </row>
    <row r="74" spans="7:10" ht="12.75">
      <c r="G74" s="69"/>
      <c r="I74" s="69"/>
      <c r="J74" s="69"/>
    </row>
    <row r="75" spans="7:10" ht="12.75">
      <c r="G75" s="69"/>
      <c r="I75" s="69"/>
      <c r="J75" s="69"/>
    </row>
    <row r="76" spans="7:10" ht="12.75">
      <c r="G76" s="69"/>
      <c r="I76" s="69"/>
      <c r="J76" s="69"/>
    </row>
    <row r="77" spans="7:10" ht="12.75">
      <c r="G77" s="69"/>
      <c r="I77" s="69"/>
      <c r="J77" s="69"/>
    </row>
    <row r="78" spans="7:10" ht="12.75">
      <c r="G78" s="69"/>
      <c r="I78" s="69"/>
      <c r="J78" s="69"/>
    </row>
    <row r="79" spans="7:10" ht="12.75">
      <c r="G79" s="69"/>
      <c r="I79" s="69"/>
      <c r="J79" s="69"/>
    </row>
    <row r="80" spans="7:10" ht="12.75">
      <c r="G80" s="69"/>
      <c r="I80" s="69"/>
      <c r="J80" s="69"/>
    </row>
    <row r="81" spans="7:10" ht="12.75">
      <c r="G81" s="69"/>
      <c r="I81" s="69"/>
      <c r="J81" s="69"/>
    </row>
    <row r="82" spans="7:10" ht="12.75">
      <c r="G82" s="69"/>
      <c r="I82" s="69"/>
      <c r="J82" s="69"/>
    </row>
    <row r="83" spans="7:10" ht="12.75">
      <c r="G83" s="69"/>
      <c r="I83" s="69"/>
      <c r="J83" s="69"/>
    </row>
    <row r="84" spans="7:10" ht="12.75">
      <c r="G84" s="69"/>
      <c r="I84" s="69"/>
      <c r="J84" s="69"/>
    </row>
    <row r="85" spans="7:10" ht="12.75">
      <c r="G85" s="69"/>
      <c r="I85" s="69"/>
      <c r="J85" s="69"/>
    </row>
    <row r="86" spans="7:10" ht="12.75">
      <c r="G86" s="69"/>
      <c r="I86" s="69"/>
      <c r="J86" s="69"/>
    </row>
    <row r="87" spans="7:10" ht="12.75">
      <c r="G87" s="69"/>
      <c r="I87" s="69"/>
      <c r="J87" s="69"/>
    </row>
    <row r="88" spans="7:10" ht="12.75">
      <c r="G88" s="69"/>
      <c r="I88" s="69"/>
      <c r="J88" s="69"/>
    </row>
    <row r="89" spans="7:10" ht="12.75">
      <c r="G89" s="69"/>
      <c r="I89" s="69"/>
      <c r="J89" s="69"/>
    </row>
    <row r="90" spans="7:10" ht="12.75">
      <c r="G90" s="69"/>
      <c r="I90" s="69"/>
      <c r="J90" s="69"/>
    </row>
    <row r="91" spans="7:10" ht="12.75">
      <c r="G91" s="69"/>
      <c r="I91" s="69"/>
      <c r="J91" s="69"/>
    </row>
    <row r="92" spans="7:10" ht="12.75">
      <c r="G92" s="69"/>
      <c r="I92" s="69"/>
      <c r="J92" s="69"/>
    </row>
    <row r="93" spans="7:10" ht="12.75">
      <c r="G93" s="69"/>
      <c r="I93" s="69"/>
      <c r="J93" s="69"/>
    </row>
    <row r="94" spans="7:10" ht="12.75">
      <c r="G94" s="69"/>
      <c r="I94" s="69"/>
      <c r="J94" s="69"/>
    </row>
    <row r="95" spans="7:10" ht="12.75">
      <c r="G95" s="69"/>
      <c r="I95" s="69"/>
      <c r="J95" s="69"/>
    </row>
    <row r="96" spans="7:10" ht="12.75">
      <c r="G96" s="69"/>
      <c r="I96" s="69"/>
      <c r="J96" s="69"/>
    </row>
    <row r="97" spans="1:10" ht="15">
      <c r="A97" s="79">
        <v>38353</v>
      </c>
      <c r="G97" s="69"/>
      <c r="I97" s="69"/>
      <c r="J97" s="69"/>
    </row>
    <row r="98" spans="1:10" ht="15">
      <c r="A98" s="79">
        <v>38384</v>
      </c>
      <c r="G98" s="69"/>
      <c r="I98" s="69"/>
      <c r="J98" s="69"/>
    </row>
    <row r="99" spans="1:10" ht="15">
      <c r="A99" s="79">
        <v>38412</v>
      </c>
      <c r="G99" s="69"/>
      <c r="I99" s="69"/>
      <c r="J99" s="69"/>
    </row>
    <row r="100" spans="1:10" ht="15">
      <c r="A100" s="79">
        <v>38443</v>
      </c>
      <c r="G100" s="69"/>
      <c r="I100" s="69"/>
      <c r="J100" s="69"/>
    </row>
    <row r="101" spans="1:10" ht="15">
      <c r="A101" s="79">
        <v>38473</v>
      </c>
      <c r="G101" s="69"/>
      <c r="I101" s="69"/>
      <c r="J101" s="69"/>
    </row>
    <row r="102" spans="1:10" ht="15">
      <c r="A102" s="79">
        <v>38504</v>
      </c>
      <c r="G102" s="69"/>
      <c r="I102" s="69"/>
      <c r="J102" s="69"/>
    </row>
    <row r="103" spans="1:10" ht="15">
      <c r="A103" s="79">
        <v>38534</v>
      </c>
      <c r="G103" s="69"/>
      <c r="I103" s="69"/>
      <c r="J103" s="69"/>
    </row>
    <row r="104" spans="1:10" ht="15">
      <c r="A104" s="79">
        <v>38565</v>
      </c>
      <c r="G104" s="69"/>
      <c r="I104" s="69"/>
      <c r="J104" s="69"/>
    </row>
    <row r="105" spans="1:10" ht="15">
      <c r="A105" s="79">
        <v>38596</v>
      </c>
      <c r="G105" s="69"/>
      <c r="I105" s="69"/>
      <c r="J105" s="69"/>
    </row>
    <row r="106" spans="1:10" ht="15">
      <c r="A106" s="79">
        <v>38626</v>
      </c>
      <c r="G106" s="69"/>
      <c r="I106" s="69"/>
      <c r="J106" s="69"/>
    </row>
    <row r="107" spans="1:10" ht="15">
      <c r="A107" s="79">
        <v>38657</v>
      </c>
      <c r="G107" s="69"/>
      <c r="I107" s="69"/>
      <c r="J107" s="69"/>
    </row>
    <row r="108" spans="1:10" ht="15">
      <c r="A108" s="79">
        <v>38687</v>
      </c>
      <c r="G108" s="69"/>
      <c r="I108" s="69"/>
      <c r="J108" s="69"/>
    </row>
    <row r="109" spans="1:10" ht="15">
      <c r="A109" s="79">
        <v>38718</v>
      </c>
      <c r="G109" s="69"/>
      <c r="I109" s="69"/>
      <c r="J109" s="69"/>
    </row>
    <row r="110" spans="1:10" ht="15">
      <c r="A110" s="79">
        <f aca="true" t="shared" si="5" ref="A110:A134">A98+365</f>
        <v>38749</v>
      </c>
      <c r="G110" s="69"/>
      <c r="I110" s="69"/>
      <c r="J110" s="69"/>
    </row>
    <row r="111" spans="1:10" ht="15">
      <c r="A111" s="79">
        <f t="shared" si="5"/>
        <v>38777</v>
      </c>
      <c r="G111" s="69"/>
      <c r="I111" s="69"/>
      <c r="J111" s="69"/>
    </row>
    <row r="112" spans="1:10" ht="15">
      <c r="A112" s="79">
        <f t="shared" si="5"/>
        <v>38808</v>
      </c>
      <c r="G112" s="69"/>
      <c r="I112" s="69"/>
      <c r="J112" s="69"/>
    </row>
    <row r="113" spans="1:10" ht="15">
      <c r="A113" s="79">
        <f t="shared" si="5"/>
        <v>38838</v>
      </c>
      <c r="G113" s="69"/>
      <c r="I113" s="69"/>
      <c r="J113" s="69"/>
    </row>
    <row r="114" spans="1:10" ht="15">
      <c r="A114" s="79">
        <f t="shared" si="5"/>
        <v>38869</v>
      </c>
      <c r="G114" s="69"/>
      <c r="I114" s="69"/>
      <c r="J114" s="69"/>
    </row>
    <row r="115" spans="1:10" ht="15">
      <c r="A115" s="79">
        <f t="shared" si="5"/>
        <v>38899</v>
      </c>
      <c r="G115" s="69"/>
      <c r="I115" s="69"/>
      <c r="J115" s="69"/>
    </row>
    <row r="116" spans="1:10" ht="15">
      <c r="A116" s="79">
        <f t="shared" si="5"/>
        <v>38930</v>
      </c>
      <c r="G116" s="69"/>
      <c r="I116" s="69"/>
      <c r="J116" s="69"/>
    </row>
    <row r="117" spans="1:10" ht="15">
      <c r="A117" s="79">
        <f t="shared" si="5"/>
        <v>38961</v>
      </c>
      <c r="G117" s="69"/>
      <c r="I117" s="69"/>
      <c r="J117" s="69"/>
    </row>
    <row r="118" spans="1:10" ht="15">
      <c r="A118" s="79">
        <f t="shared" si="5"/>
        <v>38991</v>
      </c>
      <c r="G118" s="69"/>
      <c r="I118" s="69"/>
      <c r="J118" s="69"/>
    </row>
    <row r="119" spans="1:10" ht="15">
      <c r="A119" s="79">
        <f t="shared" si="5"/>
        <v>39022</v>
      </c>
      <c r="G119" s="69"/>
      <c r="I119" s="69"/>
      <c r="J119" s="69"/>
    </row>
    <row r="120" spans="1:10" ht="15">
      <c r="A120" s="79">
        <f t="shared" si="5"/>
        <v>39052</v>
      </c>
      <c r="G120" s="69"/>
      <c r="I120" s="69"/>
      <c r="J120" s="69"/>
    </row>
    <row r="121" spans="1:10" ht="15">
      <c r="A121" s="79">
        <f t="shared" si="5"/>
        <v>39083</v>
      </c>
      <c r="G121" s="69"/>
      <c r="I121" s="69"/>
      <c r="J121" s="69"/>
    </row>
    <row r="122" spans="1:10" ht="15">
      <c r="A122" s="79">
        <f t="shared" si="5"/>
        <v>39114</v>
      </c>
      <c r="G122" s="69"/>
      <c r="I122" s="69"/>
      <c r="J122" s="69"/>
    </row>
    <row r="123" spans="1:10" ht="15">
      <c r="A123" s="79">
        <f t="shared" si="5"/>
        <v>39142</v>
      </c>
      <c r="G123" s="69"/>
      <c r="I123" s="69"/>
      <c r="J123" s="69"/>
    </row>
    <row r="124" spans="1:10" ht="15">
      <c r="A124" s="79">
        <f t="shared" si="5"/>
        <v>39173</v>
      </c>
      <c r="G124" s="69"/>
      <c r="I124" s="69"/>
      <c r="J124" s="69"/>
    </row>
    <row r="125" spans="1:10" ht="15">
      <c r="A125" s="79">
        <f t="shared" si="5"/>
        <v>39203</v>
      </c>
      <c r="G125" s="69"/>
      <c r="I125" s="69"/>
      <c r="J125" s="69"/>
    </row>
    <row r="126" spans="1:10" ht="15">
      <c r="A126" s="79">
        <f t="shared" si="5"/>
        <v>39234</v>
      </c>
      <c r="G126" s="69"/>
      <c r="I126" s="69"/>
      <c r="J126" s="69"/>
    </row>
    <row r="127" spans="1:10" ht="15">
      <c r="A127" s="79">
        <f t="shared" si="5"/>
        <v>39264</v>
      </c>
      <c r="G127" s="69"/>
      <c r="I127" s="69"/>
      <c r="J127" s="69"/>
    </row>
    <row r="128" spans="1:10" ht="15">
      <c r="A128" s="79">
        <f t="shared" si="5"/>
        <v>39295</v>
      </c>
      <c r="G128" s="69"/>
      <c r="I128" s="69"/>
      <c r="J128" s="69"/>
    </row>
    <row r="129" spans="1:10" ht="15">
      <c r="A129" s="79">
        <f t="shared" si="5"/>
        <v>39326</v>
      </c>
      <c r="G129" s="69"/>
      <c r="I129" s="69"/>
      <c r="J129" s="69"/>
    </row>
    <row r="130" spans="1:10" ht="15">
      <c r="A130" s="79">
        <f t="shared" si="5"/>
        <v>39356</v>
      </c>
      <c r="G130" s="69"/>
      <c r="I130" s="69"/>
      <c r="J130" s="69"/>
    </row>
    <row r="131" spans="1:10" ht="15">
      <c r="A131" s="79">
        <f t="shared" si="5"/>
        <v>39387</v>
      </c>
      <c r="G131" s="69"/>
      <c r="I131" s="69"/>
      <c r="J131" s="69"/>
    </row>
    <row r="132" spans="1:10" ht="15">
      <c r="A132" s="79">
        <f t="shared" si="5"/>
        <v>39417</v>
      </c>
      <c r="G132" s="69"/>
      <c r="I132" s="69"/>
      <c r="J132" s="69"/>
    </row>
    <row r="133" spans="1:10" ht="15">
      <c r="A133" s="79">
        <f t="shared" si="5"/>
        <v>39448</v>
      </c>
      <c r="G133" s="69"/>
      <c r="I133" s="69"/>
      <c r="J133" s="69"/>
    </row>
    <row r="134" spans="1:10" ht="15">
      <c r="A134" s="79">
        <f t="shared" si="5"/>
        <v>39479</v>
      </c>
      <c r="G134" s="69"/>
      <c r="I134" s="69"/>
      <c r="J134" s="69"/>
    </row>
    <row r="135" spans="1:10" ht="15">
      <c r="A135" s="79">
        <v>39508</v>
      </c>
      <c r="G135" s="69"/>
      <c r="I135" s="69"/>
      <c r="J135" s="69"/>
    </row>
    <row r="136" spans="1:10" ht="15">
      <c r="A136" s="79">
        <v>39539</v>
      </c>
      <c r="G136" s="69"/>
      <c r="I136" s="69"/>
      <c r="J136" s="69"/>
    </row>
    <row r="137" spans="1:10" ht="15">
      <c r="A137" s="79">
        <v>39569</v>
      </c>
      <c r="G137" s="69"/>
      <c r="I137" s="69"/>
      <c r="J137" s="69"/>
    </row>
    <row r="138" spans="1:10" ht="15">
      <c r="A138" s="79">
        <v>39600</v>
      </c>
      <c r="G138" s="69"/>
      <c r="I138" s="69"/>
      <c r="J138" s="69"/>
    </row>
    <row r="139" spans="1:10" ht="15">
      <c r="A139" s="79">
        <v>39630</v>
      </c>
      <c r="G139" s="69"/>
      <c r="I139" s="69"/>
      <c r="J139" s="69"/>
    </row>
    <row r="140" spans="1:10" ht="15">
      <c r="A140" s="79">
        <v>39661</v>
      </c>
      <c r="G140" s="69"/>
      <c r="I140" s="69"/>
      <c r="J140" s="69"/>
    </row>
    <row r="141" spans="1:10" ht="15">
      <c r="A141" s="79">
        <v>39692</v>
      </c>
      <c r="G141" s="69"/>
      <c r="I141" s="69"/>
      <c r="J141" s="69"/>
    </row>
    <row r="142" spans="1:10" ht="15">
      <c r="A142" s="79">
        <v>39722</v>
      </c>
      <c r="G142" s="69"/>
      <c r="I142" s="69"/>
      <c r="J142" s="69"/>
    </row>
    <row r="143" spans="1:10" ht="15">
      <c r="A143" s="79">
        <v>39753</v>
      </c>
      <c r="G143" s="69"/>
      <c r="I143" s="69"/>
      <c r="J143" s="69"/>
    </row>
    <row r="144" spans="1:10" ht="15">
      <c r="A144" s="79">
        <v>39783</v>
      </c>
      <c r="G144" s="69"/>
      <c r="I144" s="69"/>
      <c r="J144" s="69"/>
    </row>
    <row r="145" spans="1:10" ht="15">
      <c r="A145" s="80"/>
      <c r="G145" s="69"/>
      <c r="I145" s="69"/>
      <c r="J145" s="69"/>
    </row>
    <row r="146" spans="1:10" ht="15">
      <c r="A146" s="80"/>
      <c r="G146" s="69"/>
      <c r="I146" s="69"/>
      <c r="J146" s="69"/>
    </row>
    <row r="147" spans="1:10" ht="15">
      <c r="A147" s="80"/>
      <c r="G147" s="69"/>
      <c r="I147" s="69"/>
      <c r="J147" s="69"/>
    </row>
    <row r="148" spans="1:10" ht="15">
      <c r="A148" s="80" t="s">
        <v>354</v>
      </c>
      <c r="G148" s="69"/>
      <c r="I148" s="69"/>
      <c r="J148" s="69"/>
    </row>
    <row r="149" spans="1:10" ht="15">
      <c r="A149" s="80" t="s">
        <v>355</v>
      </c>
      <c r="G149" s="69"/>
      <c r="I149" s="69"/>
      <c r="J149" s="69"/>
    </row>
    <row r="150" spans="1:10" ht="15">
      <c r="A150" s="80"/>
      <c r="G150" s="69"/>
      <c r="I150" s="69"/>
      <c r="J150" s="69"/>
    </row>
    <row r="151" spans="1:10" ht="15">
      <c r="A151" s="80"/>
      <c r="G151" s="69"/>
      <c r="I151" s="69"/>
      <c r="J151" s="69"/>
    </row>
    <row r="152" spans="1:10" ht="15">
      <c r="A152" s="80"/>
      <c r="G152" s="69"/>
      <c r="I152" s="69"/>
      <c r="J152" s="69"/>
    </row>
    <row r="153" spans="1:10" ht="15">
      <c r="A153" s="80"/>
      <c r="G153" s="69"/>
      <c r="I153" s="69"/>
      <c r="J153" s="69"/>
    </row>
    <row r="154" spans="1:10" ht="15">
      <c r="A154" s="80"/>
      <c r="G154" s="69"/>
      <c r="I154" s="69"/>
      <c r="J154" s="69"/>
    </row>
    <row r="155" spans="1:10" ht="15">
      <c r="A155" s="80"/>
      <c r="G155" s="69"/>
      <c r="I155" s="69"/>
      <c r="J155" s="69"/>
    </row>
    <row r="156" spans="1:10" ht="15">
      <c r="A156" s="80"/>
      <c r="G156" s="69"/>
      <c r="I156" s="69"/>
      <c r="J156" s="69"/>
    </row>
    <row r="157" spans="1:10" ht="15">
      <c r="A157" s="80"/>
      <c r="G157" s="69"/>
      <c r="I157" s="69"/>
      <c r="J157" s="69"/>
    </row>
    <row r="158" spans="1:10" ht="15">
      <c r="A158" s="80"/>
      <c r="G158" s="69"/>
      <c r="I158" s="69"/>
      <c r="J158" s="69"/>
    </row>
    <row r="159" spans="1:10" ht="15">
      <c r="A159" s="80"/>
      <c r="G159" s="69"/>
      <c r="I159" s="69"/>
      <c r="J159" s="69"/>
    </row>
    <row r="160" spans="1:10" ht="15">
      <c r="A160" s="80"/>
      <c r="G160" s="69"/>
      <c r="I160" s="69"/>
      <c r="J160" s="69"/>
    </row>
    <row r="161" spans="1:10" ht="15">
      <c r="A161" s="80"/>
      <c r="G161" s="69"/>
      <c r="I161" s="69"/>
      <c r="J161" s="69"/>
    </row>
    <row r="162" spans="1:10" ht="15">
      <c r="A162" s="80"/>
      <c r="G162" s="69"/>
      <c r="I162" s="69"/>
      <c r="J162" s="69"/>
    </row>
    <row r="163" spans="1:10" ht="15">
      <c r="A163" s="80"/>
      <c r="G163" s="69"/>
      <c r="I163" s="69"/>
      <c r="J163" s="69"/>
    </row>
    <row r="164" spans="1:10" ht="15">
      <c r="A164" s="80"/>
      <c r="G164" s="69"/>
      <c r="I164" s="69"/>
      <c r="J164" s="69"/>
    </row>
    <row r="165" spans="1:10" ht="15">
      <c r="A165" s="80"/>
      <c r="G165" s="69"/>
      <c r="I165" s="69"/>
      <c r="J165" s="69"/>
    </row>
    <row r="166" spans="1:10" ht="15">
      <c r="A166" s="80"/>
      <c r="G166" s="69"/>
      <c r="I166" s="69"/>
      <c r="J166" s="69"/>
    </row>
    <row r="167" spans="7:10" ht="12.75">
      <c r="G167" s="69"/>
      <c r="I167" s="69"/>
      <c r="J167" s="69"/>
    </row>
    <row r="168" spans="7:10" ht="12.75">
      <c r="G168" s="69"/>
      <c r="I168" s="69"/>
      <c r="J168" s="69"/>
    </row>
    <row r="169" spans="7:10" ht="12.75">
      <c r="G169" s="69"/>
      <c r="I169" s="69"/>
      <c r="J169" s="69"/>
    </row>
    <row r="170" spans="7:10" ht="12.75">
      <c r="G170" s="69"/>
      <c r="I170" s="69"/>
      <c r="J170" s="69"/>
    </row>
    <row r="171" spans="7:10" ht="12.75">
      <c r="G171" s="69"/>
      <c r="I171" s="69"/>
      <c r="J171" s="69"/>
    </row>
    <row r="172" spans="7:10" ht="12.75">
      <c r="G172" s="69"/>
      <c r="I172" s="69"/>
      <c r="J172" s="69"/>
    </row>
    <row r="173" spans="7:10" ht="12.75">
      <c r="G173" s="69"/>
      <c r="I173" s="69"/>
      <c r="J173" s="69"/>
    </row>
    <row r="174" spans="7:10" ht="12.75">
      <c r="G174" s="69"/>
      <c r="I174" s="69"/>
      <c r="J174" s="69"/>
    </row>
    <row r="175" spans="7:10" ht="12.75">
      <c r="G175" s="69"/>
      <c r="I175" s="69"/>
      <c r="J175" s="69"/>
    </row>
    <row r="176" spans="7:10" ht="12.75">
      <c r="G176" s="69"/>
      <c r="I176" s="69"/>
      <c r="J176" s="69"/>
    </row>
    <row r="177" spans="7:10" ht="12.75">
      <c r="G177" s="69"/>
      <c r="I177" s="69"/>
      <c r="J177" s="69"/>
    </row>
    <row r="178" spans="7:10" ht="12.75">
      <c r="G178" s="69"/>
      <c r="I178" s="69"/>
      <c r="J178" s="69"/>
    </row>
    <row r="179" spans="7:10" ht="12.75">
      <c r="G179" s="69"/>
      <c r="I179" s="69"/>
      <c r="J179" s="69"/>
    </row>
    <row r="180" spans="7:10" ht="12.75">
      <c r="G180" s="69"/>
      <c r="I180" s="69"/>
      <c r="J180" s="69"/>
    </row>
    <row r="181" spans="7:10" ht="12.75">
      <c r="G181" s="69"/>
      <c r="I181" s="69"/>
      <c r="J181" s="69"/>
    </row>
    <row r="182" spans="7:10" ht="12.75">
      <c r="G182" s="69"/>
      <c r="I182" s="69"/>
      <c r="J182" s="69"/>
    </row>
    <row r="183" spans="7:10" ht="12.75">
      <c r="G183" s="69"/>
      <c r="I183" s="69"/>
      <c r="J183" s="69"/>
    </row>
    <row r="184" spans="7:10" ht="12.75">
      <c r="G184" s="69"/>
      <c r="I184" s="69"/>
      <c r="J184" s="69"/>
    </row>
    <row r="185" spans="7:10" ht="12.75">
      <c r="G185" s="69"/>
      <c r="I185" s="69"/>
      <c r="J185" s="69"/>
    </row>
    <row r="186" spans="7:10" ht="12.75">
      <c r="G186" s="69"/>
      <c r="I186" s="69"/>
      <c r="J186" s="69"/>
    </row>
    <row r="187" spans="7:10" ht="12.75">
      <c r="G187" s="69"/>
      <c r="I187" s="69"/>
      <c r="J187" s="69"/>
    </row>
  </sheetData>
  <sheetProtection password="FCE2" sheet="1" objects="1" scenarios="1"/>
  <mergeCells count="106">
    <mergeCell ref="A38:B38"/>
    <mergeCell ref="D38:E38"/>
    <mergeCell ref="A36:B36"/>
    <mergeCell ref="D36:E36"/>
    <mergeCell ref="A37:B37"/>
    <mergeCell ref="D37:E37"/>
    <mergeCell ref="A34:B34"/>
    <mergeCell ref="D34:E34"/>
    <mergeCell ref="A35:B35"/>
    <mergeCell ref="D35:E35"/>
    <mergeCell ref="A32:B32"/>
    <mergeCell ref="D32:E32"/>
    <mergeCell ref="A33:B33"/>
    <mergeCell ref="D33:E33"/>
    <mergeCell ref="A30:B30"/>
    <mergeCell ref="D30:E30"/>
    <mergeCell ref="A31:B31"/>
    <mergeCell ref="D31:E31"/>
    <mergeCell ref="A28:B28"/>
    <mergeCell ref="D28:E28"/>
    <mergeCell ref="A29:B29"/>
    <mergeCell ref="D29:E29"/>
    <mergeCell ref="A26:B26"/>
    <mergeCell ref="D26:E26"/>
    <mergeCell ref="A27:B27"/>
    <mergeCell ref="D27:E27"/>
    <mergeCell ref="A24:B24"/>
    <mergeCell ref="D24:E24"/>
    <mergeCell ref="A25:B25"/>
    <mergeCell ref="D25:E25"/>
    <mergeCell ref="J7:K7"/>
    <mergeCell ref="A22:B22"/>
    <mergeCell ref="D22:E22"/>
    <mergeCell ref="A23:B23"/>
    <mergeCell ref="D23:E23"/>
    <mergeCell ref="A14:K15"/>
    <mergeCell ref="J19:J20"/>
    <mergeCell ref="A8:I9"/>
    <mergeCell ref="A21:B21"/>
    <mergeCell ref="D21:E21"/>
    <mergeCell ref="A1:H3"/>
    <mergeCell ref="I2:K3"/>
    <mergeCell ref="I1:K1"/>
    <mergeCell ref="A5:I6"/>
    <mergeCell ref="J5:K6"/>
    <mergeCell ref="A4:I4"/>
    <mergeCell ref="J4:K4"/>
    <mergeCell ref="AR16:AS16"/>
    <mergeCell ref="AR19:AR20"/>
    <mergeCell ref="AS19:AS20"/>
    <mergeCell ref="I19:I20"/>
    <mergeCell ref="M19:M20"/>
    <mergeCell ref="U19:U20"/>
    <mergeCell ref="V19:V20"/>
    <mergeCell ref="AK19:AK20"/>
    <mergeCell ref="O19:O20"/>
    <mergeCell ref="O17:AS18"/>
    <mergeCell ref="AY19:AY20"/>
    <mergeCell ref="W19:W20"/>
    <mergeCell ref="X19:X20"/>
    <mergeCell ref="Y19:Y20"/>
    <mergeCell ref="Z19:Z20"/>
    <mergeCell ref="AA19:AA20"/>
    <mergeCell ref="AB19:AB20"/>
    <mergeCell ref="AC19:AC20"/>
    <mergeCell ref="AD19:AD20"/>
    <mergeCell ref="AJ19:AJ20"/>
    <mergeCell ref="AX19:AX20"/>
    <mergeCell ref="N19:N20"/>
    <mergeCell ref="AP19:AP20"/>
    <mergeCell ref="AM19:AM20"/>
    <mergeCell ref="AL19:AL20"/>
    <mergeCell ref="R19:R20"/>
    <mergeCell ref="S19:S20"/>
    <mergeCell ref="T19:T20"/>
    <mergeCell ref="P19:P20"/>
    <mergeCell ref="Q19:Q20"/>
    <mergeCell ref="AX17:AY17"/>
    <mergeCell ref="AX18:AY18"/>
    <mergeCell ref="AE19:AE20"/>
    <mergeCell ref="AF19:AF20"/>
    <mergeCell ref="AG19:AG20"/>
    <mergeCell ref="AH19:AH20"/>
    <mergeCell ref="AI19:AI20"/>
    <mergeCell ref="AQ19:AQ20"/>
    <mergeCell ref="AN19:AN20"/>
    <mergeCell ref="AO19:AO20"/>
    <mergeCell ref="A7:G7"/>
    <mergeCell ref="J8:K9"/>
    <mergeCell ref="G19:G20"/>
    <mergeCell ref="M17:N18"/>
    <mergeCell ref="H19:H20"/>
    <mergeCell ref="A10:K10"/>
    <mergeCell ref="A11:K12"/>
    <mergeCell ref="A13:K13"/>
    <mergeCell ref="K19:K20"/>
    <mergeCell ref="F19:F20"/>
    <mergeCell ref="L8:R9"/>
    <mergeCell ref="L19:L20"/>
    <mergeCell ref="A20:B20"/>
    <mergeCell ref="A19:E19"/>
    <mergeCell ref="D20:E20"/>
    <mergeCell ref="L10:R10"/>
    <mergeCell ref="L13:R13"/>
    <mergeCell ref="L11:R12"/>
    <mergeCell ref="L14:R15"/>
  </mergeCells>
  <dataValidations count="3">
    <dataValidation type="list" allowBlank="1" showInputMessage="1" showErrorMessage="1" sqref="J21:J38">
      <formula1>$A$148:$A$149</formula1>
    </dataValidation>
    <dataValidation type="list" showInputMessage="1" showErrorMessage="1" sqref="I2">
      <formula1>$A$97:$A$144</formula1>
    </dataValidation>
    <dataValidation showInputMessage="1" showErrorMessage="1" sqref="L2:L3"/>
  </dataValidations>
  <printOptions horizontalCentered="1"/>
  <pageMargins left="0.2" right="0.2" top="0.17" bottom="0.2" header="0.17" footer="0.17"/>
  <pageSetup fitToHeight="1" fitToWidth="1" horizontalDpi="600" verticalDpi="600" orientation="landscape" scale="50" r:id="rId2"/>
  <headerFooter alignWithMargins="0">
    <oddFooter>&amp;LForm DJS 1003 - Revised January 2006&amp;C&amp;F&amp;RPage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M75"/>
  <sheetViews>
    <sheetView zoomScale="75" zoomScaleNormal="75" zoomScaleSheetLayoutView="75" workbookViewId="0" topLeftCell="G1">
      <selection activeCell="S5" sqref="S5:W6"/>
    </sheetView>
  </sheetViews>
  <sheetFormatPr defaultColWidth="9.140625" defaultRowHeight="12.75"/>
  <cols>
    <col min="1" max="1" width="12.140625" style="2" customWidth="1"/>
    <col min="2" max="2" width="19.8515625" style="2" customWidth="1"/>
    <col min="3" max="4" width="5.28125" style="2" customWidth="1"/>
    <col min="5" max="5" width="0.5625" style="2" customWidth="1"/>
    <col min="6" max="6" width="9.140625" style="2" customWidth="1"/>
    <col min="7" max="7" width="13.140625" style="2" customWidth="1"/>
    <col min="8" max="8" width="4.28125" style="2" customWidth="1"/>
    <col min="9" max="9" width="9.140625" style="2" customWidth="1"/>
    <col min="10" max="10" width="15.57421875" style="2" customWidth="1"/>
    <col min="11" max="11" width="15.28125" style="2" customWidth="1"/>
    <col min="12" max="12" width="18.8515625" style="2" hidden="1" customWidth="1"/>
    <col min="13" max="13" width="12.8515625" style="2" hidden="1" customWidth="1"/>
    <col min="14" max="14" width="17.28125" style="2" hidden="1" customWidth="1"/>
    <col min="15" max="15" width="23.8515625" style="2" hidden="1" customWidth="1"/>
    <col min="16" max="16" width="13.7109375" style="2" customWidth="1"/>
    <col min="17" max="17" width="13.28125" style="2" customWidth="1"/>
    <col min="18" max="18" width="8.00390625" style="2" customWidth="1"/>
    <col min="19" max="19" width="9.140625" style="2" customWidth="1"/>
    <col min="20" max="20" width="10.00390625" style="2" customWidth="1"/>
    <col min="21" max="21" width="10.7109375" style="2" customWidth="1"/>
    <col min="22" max="22" width="9.140625" style="2" customWidth="1"/>
    <col min="23" max="23" width="10.421875" style="2" customWidth="1"/>
    <col min="24" max="24" width="11.28125" style="2" customWidth="1"/>
    <col min="25" max="25" width="13.00390625" style="2" customWidth="1"/>
    <col min="26" max="26" width="15.57421875" style="2" customWidth="1"/>
    <col min="27" max="27" width="0.9921875" style="2" customWidth="1"/>
    <col min="28" max="16384" width="9.140625" style="2" customWidth="1"/>
  </cols>
  <sheetData>
    <row r="1" spans="1:39" ht="15.75" customHeight="1">
      <c r="A1" s="282" t="s">
        <v>463</v>
      </c>
      <c r="B1" s="283"/>
      <c r="C1" s="283"/>
      <c r="D1" s="283"/>
      <c r="E1" s="283"/>
      <c r="F1" s="283"/>
      <c r="G1" s="283"/>
      <c r="H1" s="283"/>
      <c r="I1" s="283"/>
      <c r="J1" s="283"/>
      <c r="K1" s="290" t="s">
        <v>6</v>
      </c>
      <c r="L1" s="291"/>
      <c r="M1" s="291"/>
      <c r="N1" s="291"/>
      <c r="O1" s="291"/>
      <c r="P1" s="291"/>
      <c r="Q1" s="291"/>
      <c r="R1" s="292"/>
      <c r="S1" s="290" t="s">
        <v>8</v>
      </c>
      <c r="T1" s="291"/>
      <c r="U1" s="291"/>
      <c r="V1" s="291"/>
      <c r="W1" s="291"/>
      <c r="X1" s="290" t="s">
        <v>460</v>
      </c>
      <c r="Y1" s="291"/>
      <c r="Z1" s="411"/>
      <c r="AA1" s="6"/>
      <c r="AB1" s="6"/>
      <c r="AC1" s="6"/>
      <c r="AD1" s="6"/>
      <c r="AE1" s="6"/>
      <c r="AF1" s="6"/>
      <c r="AG1" s="6"/>
      <c r="AH1" s="6"/>
      <c r="AI1" s="6"/>
      <c r="AJ1" s="6"/>
      <c r="AK1" s="6"/>
      <c r="AL1" s="6"/>
      <c r="AM1" s="88"/>
    </row>
    <row r="2" spans="1:39" ht="17.25" customHeight="1">
      <c r="A2" s="284"/>
      <c r="B2" s="285"/>
      <c r="C2" s="285"/>
      <c r="D2" s="285"/>
      <c r="E2" s="285"/>
      <c r="F2" s="285"/>
      <c r="G2" s="285"/>
      <c r="H2" s="285"/>
      <c r="I2" s="285"/>
      <c r="J2" s="285"/>
      <c r="K2" s="293">
        <f>'Attendance Sheet'!A14</f>
        <v>0</v>
      </c>
      <c r="L2" s="294"/>
      <c r="M2" s="294"/>
      <c r="N2" s="294"/>
      <c r="O2" s="294"/>
      <c r="P2" s="294"/>
      <c r="Q2" s="294"/>
      <c r="R2" s="295"/>
      <c r="S2" s="372">
        <f>'Attendance Sheet'!I2</f>
        <v>38777</v>
      </c>
      <c r="T2" s="373"/>
      <c r="U2" s="373"/>
      <c r="V2" s="373"/>
      <c r="W2" s="373"/>
      <c r="X2" s="412"/>
      <c r="Y2" s="413"/>
      <c r="Z2" s="414"/>
      <c r="AA2" s="6"/>
      <c r="AB2" s="6"/>
      <c r="AC2" s="6"/>
      <c r="AD2" s="6"/>
      <c r="AE2" s="6"/>
      <c r="AF2" s="6"/>
      <c r="AG2" s="6"/>
      <c r="AH2" s="6"/>
      <c r="AI2" s="6"/>
      <c r="AJ2" s="6"/>
      <c r="AK2" s="6"/>
      <c r="AL2" s="6"/>
      <c r="AM2" s="88"/>
    </row>
    <row r="3" spans="1:39" ht="36.75" customHeight="1">
      <c r="A3" s="284"/>
      <c r="B3" s="285"/>
      <c r="C3" s="285"/>
      <c r="D3" s="285"/>
      <c r="E3" s="285"/>
      <c r="F3" s="285"/>
      <c r="G3" s="285"/>
      <c r="H3" s="285"/>
      <c r="I3" s="285"/>
      <c r="J3" s="285"/>
      <c r="K3" s="296"/>
      <c r="L3" s="297"/>
      <c r="M3" s="297"/>
      <c r="N3" s="297"/>
      <c r="O3" s="297"/>
      <c r="P3" s="297"/>
      <c r="Q3" s="297"/>
      <c r="R3" s="298"/>
      <c r="S3" s="374"/>
      <c r="T3" s="375"/>
      <c r="U3" s="375"/>
      <c r="V3" s="375"/>
      <c r="W3" s="375"/>
      <c r="X3" s="415"/>
      <c r="Y3" s="416"/>
      <c r="Z3" s="417"/>
      <c r="AA3" s="6"/>
      <c r="AB3" s="6"/>
      <c r="AC3" s="6"/>
      <c r="AD3" s="6"/>
      <c r="AE3" s="6"/>
      <c r="AF3" s="6"/>
      <c r="AG3" s="6"/>
      <c r="AH3" s="6"/>
      <c r="AI3" s="6"/>
      <c r="AJ3" s="6"/>
      <c r="AK3" s="6"/>
      <c r="AL3" s="6"/>
      <c r="AM3" s="88"/>
    </row>
    <row r="4" spans="1:39" ht="17.25" customHeight="1">
      <c r="A4" s="380" t="s">
        <v>26</v>
      </c>
      <c r="B4" s="384" t="s">
        <v>455</v>
      </c>
      <c r="C4" s="385"/>
      <c r="D4" s="385"/>
      <c r="E4" s="385"/>
      <c r="F4" s="385"/>
      <c r="G4" s="385"/>
      <c r="H4" s="385"/>
      <c r="I4" s="385"/>
      <c r="J4" s="386"/>
      <c r="K4" s="299" t="s">
        <v>7</v>
      </c>
      <c r="L4" s="300"/>
      <c r="M4" s="300"/>
      <c r="N4" s="300"/>
      <c r="O4" s="300"/>
      <c r="P4" s="300"/>
      <c r="Q4" s="300"/>
      <c r="R4" s="301"/>
      <c r="S4" s="360" t="s">
        <v>699</v>
      </c>
      <c r="T4" s="342"/>
      <c r="U4" s="342"/>
      <c r="V4" s="342"/>
      <c r="W4" s="342"/>
      <c r="X4" s="399" t="s">
        <v>461</v>
      </c>
      <c r="Y4" s="400"/>
      <c r="Z4" s="401"/>
      <c r="AA4" s="6"/>
      <c r="AB4" s="6"/>
      <c r="AC4" s="6"/>
      <c r="AD4" s="6"/>
      <c r="AE4" s="6"/>
      <c r="AF4" s="6"/>
      <c r="AG4" s="6"/>
      <c r="AH4" s="6"/>
      <c r="AI4" s="6"/>
      <c r="AJ4" s="6"/>
      <c r="AK4" s="6"/>
      <c r="AL4" s="6"/>
      <c r="AM4" s="88"/>
    </row>
    <row r="5" spans="1:39" ht="12.75" customHeight="1">
      <c r="A5" s="381"/>
      <c r="B5" s="393">
        <f>'Attendance Sheet'!L8</f>
        <v>0</v>
      </c>
      <c r="C5" s="394"/>
      <c r="D5" s="394"/>
      <c r="E5" s="394"/>
      <c r="F5" s="394"/>
      <c r="G5" s="394"/>
      <c r="H5" s="394"/>
      <c r="I5" s="394"/>
      <c r="J5" s="395"/>
      <c r="K5" s="293">
        <f>'Attendance Sheet'!J8</f>
        <v>0</v>
      </c>
      <c r="L5" s="294"/>
      <c r="M5" s="294"/>
      <c r="N5" s="294"/>
      <c r="O5" s="294"/>
      <c r="P5" s="294"/>
      <c r="Q5" s="294"/>
      <c r="R5" s="295"/>
      <c r="S5" s="376">
        <f>'Attendance Sheet'!J5</f>
        <v>0</v>
      </c>
      <c r="T5" s="377"/>
      <c r="U5" s="377"/>
      <c r="V5" s="377"/>
      <c r="W5" s="377"/>
      <c r="X5" s="405"/>
      <c r="Y5" s="406"/>
      <c r="Z5" s="407"/>
      <c r="AA5" s="6"/>
      <c r="AB5" s="6"/>
      <c r="AC5" s="6"/>
      <c r="AD5" s="6"/>
      <c r="AE5" s="6"/>
      <c r="AF5" s="6"/>
      <c r="AG5" s="6"/>
      <c r="AH5" s="6"/>
      <c r="AI5" s="6"/>
      <c r="AJ5" s="6"/>
      <c r="AK5" s="6"/>
      <c r="AL5" s="6"/>
      <c r="AM5" s="88"/>
    </row>
    <row r="6" spans="1:39" ht="12.75" customHeight="1">
      <c r="A6" s="381"/>
      <c r="B6" s="396"/>
      <c r="C6" s="397"/>
      <c r="D6" s="397"/>
      <c r="E6" s="397"/>
      <c r="F6" s="397"/>
      <c r="G6" s="397"/>
      <c r="H6" s="397"/>
      <c r="I6" s="397"/>
      <c r="J6" s="398"/>
      <c r="K6" s="296"/>
      <c r="L6" s="297"/>
      <c r="M6" s="297"/>
      <c r="N6" s="297"/>
      <c r="O6" s="297"/>
      <c r="P6" s="297"/>
      <c r="Q6" s="297"/>
      <c r="R6" s="298"/>
      <c r="S6" s="378"/>
      <c r="T6" s="379"/>
      <c r="U6" s="379"/>
      <c r="V6" s="379"/>
      <c r="W6" s="379"/>
      <c r="X6" s="405"/>
      <c r="Y6" s="406"/>
      <c r="Z6" s="407"/>
      <c r="AA6" s="6"/>
      <c r="AB6" s="6"/>
      <c r="AC6" s="6"/>
      <c r="AD6" s="6"/>
      <c r="AE6" s="6"/>
      <c r="AF6" s="6"/>
      <c r="AG6" s="6"/>
      <c r="AH6" s="6"/>
      <c r="AI6" s="6"/>
      <c r="AJ6" s="6"/>
      <c r="AK6" s="6"/>
      <c r="AL6" s="6"/>
      <c r="AM6" s="88"/>
    </row>
    <row r="7" spans="1:39" ht="12.75" customHeight="1">
      <c r="A7" s="381"/>
      <c r="B7" s="387">
        <f>'Attendance Sheet'!L11</f>
        <v>0</v>
      </c>
      <c r="C7" s="388"/>
      <c r="D7" s="388"/>
      <c r="E7" s="388"/>
      <c r="F7" s="388"/>
      <c r="G7" s="388"/>
      <c r="H7" s="388"/>
      <c r="I7" s="388"/>
      <c r="J7" s="389"/>
      <c r="K7" s="303" t="s">
        <v>39</v>
      </c>
      <c r="L7" s="304"/>
      <c r="M7" s="304"/>
      <c r="N7" s="304"/>
      <c r="O7" s="304"/>
      <c r="P7" s="304"/>
      <c r="Q7" s="304"/>
      <c r="R7" s="304"/>
      <c r="S7" s="304"/>
      <c r="T7" s="304"/>
      <c r="U7" s="304"/>
      <c r="V7" s="304"/>
      <c r="W7" s="304"/>
      <c r="X7" s="405"/>
      <c r="Y7" s="406"/>
      <c r="Z7" s="407"/>
      <c r="AA7" s="6"/>
      <c r="AB7" s="6"/>
      <c r="AC7" s="6"/>
      <c r="AD7" s="6"/>
      <c r="AE7" s="6"/>
      <c r="AF7" s="6"/>
      <c r="AG7" s="6"/>
      <c r="AH7" s="6"/>
      <c r="AI7" s="6"/>
      <c r="AJ7" s="6"/>
      <c r="AK7" s="6"/>
      <c r="AL7" s="6"/>
      <c r="AM7" s="88"/>
    </row>
    <row r="8" spans="1:39" ht="12.75" customHeight="1">
      <c r="A8" s="382"/>
      <c r="B8" s="390"/>
      <c r="C8" s="391"/>
      <c r="D8" s="391"/>
      <c r="E8" s="391"/>
      <c r="F8" s="391"/>
      <c r="G8" s="391"/>
      <c r="H8" s="391"/>
      <c r="I8" s="391"/>
      <c r="J8" s="392"/>
      <c r="K8" s="305"/>
      <c r="L8" s="306"/>
      <c r="M8" s="306"/>
      <c r="N8" s="306"/>
      <c r="O8" s="306"/>
      <c r="P8" s="306"/>
      <c r="Q8" s="306"/>
      <c r="R8" s="306"/>
      <c r="S8" s="306"/>
      <c r="T8" s="306"/>
      <c r="U8" s="306"/>
      <c r="V8" s="306"/>
      <c r="W8" s="306"/>
      <c r="X8" s="405"/>
      <c r="Y8" s="406"/>
      <c r="Z8" s="407"/>
      <c r="AA8" s="6"/>
      <c r="AB8" s="6"/>
      <c r="AC8" s="6"/>
      <c r="AD8" s="6"/>
      <c r="AE8" s="6"/>
      <c r="AF8" s="6"/>
      <c r="AG8" s="6"/>
      <c r="AH8" s="6"/>
      <c r="AI8" s="6"/>
      <c r="AJ8" s="6"/>
      <c r="AK8" s="6"/>
      <c r="AL8" s="6"/>
      <c r="AM8" s="88"/>
    </row>
    <row r="9" spans="1:39" ht="17.25" customHeight="1">
      <c r="A9" s="383"/>
      <c r="B9" s="387">
        <f>'Attendance Sheet'!L14</f>
        <v>0</v>
      </c>
      <c r="C9" s="388"/>
      <c r="D9" s="388"/>
      <c r="E9" s="388"/>
      <c r="F9" s="388"/>
      <c r="G9" s="388"/>
      <c r="H9" s="388"/>
      <c r="I9" s="388"/>
      <c r="J9" s="389"/>
      <c r="K9" s="299" t="s">
        <v>700</v>
      </c>
      <c r="L9" s="300"/>
      <c r="M9" s="300"/>
      <c r="N9" s="300"/>
      <c r="O9" s="300"/>
      <c r="P9" s="300"/>
      <c r="Q9" s="300"/>
      <c r="R9" s="301"/>
      <c r="S9" s="360" t="s">
        <v>701</v>
      </c>
      <c r="T9" s="342"/>
      <c r="U9" s="342"/>
      <c r="V9" s="342"/>
      <c r="W9" s="342"/>
      <c r="X9" s="399" t="s">
        <v>523</v>
      </c>
      <c r="Y9" s="400"/>
      <c r="Z9" s="401"/>
      <c r="AA9" s="6"/>
      <c r="AB9" s="6"/>
      <c r="AC9" s="6"/>
      <c r="AD9" s="6"/>
      <c r="AE9" s="6"/>
      <c r="AF9" s="6"/>
      <c r="AG9" s="6"/>
      <c r="AH9" s="6"/>
      <c r="AI9" s="6"/>
      <c r="AJ9" s="6"/>
      <c r="AK9" s="6"/>
      <c r="AL9" s="6"/>
      <c r="AM9" s="88"/>
    </row>
    <row r="10" spans="1:39" ht="12.75">
      <c r="A10" s="302" t="s">
        <v>46</v>
      </c>
      <c r="B10" s="300"/>
      <c r="C10" s="300"/>
      <c r="D10" s="300"/>
      <c r="E10" s="300"/>
      <c r="F10" s="300"/>
      <c r="G10" s="300"/>
      <c r="H10" s="300"/>
      <c r="I10" s="300"/>
      <c r="J10" s="301"/>
      <c r="K10" s="311"/>
      <c r="L10" s="312"/>
      <c r="M10" s="312"/>
      <c r="N10" s="312"/>
      <c r="O10" s="312"/>
      <c r="P10" s="312"/>
      <c r="Q10" s="312"/>
      <c r="R10" s="313"/>
      <c r="S10" s="361"/>
      <c r="T10" s="362"/>
      <c r="U10" s="362"/>
      <c r="V10" s="362"/>
      <c r="W10" s="362"/>
      <c r="X10" s="402"/>
      <c r="Y10" s="403"/>
      <c r="Z10" s="404"/>
      <c r="AA10" s="6"/>
      <c r="AB10" s="6"/>
      <c r="AC10" s="6"/>
      <c r="AD10" s="6"/>
      <c r="AE10" s="6"/>
      <c r="AF10" s="6"/>
      <c r="AG10" s="6"/>
      <c r="AH10" s="6"/>
      <c r="AI10" s="6"/>
      <c r="AJ10" s="6"/>
      <c r="AK10" s="6"/>
      <c r="AL10" s="6"/>
      <c r="AM10" s="88"/>
    </row>
    <row r="11" spans="1:39" ht="13.5" thickBot="1">
      <c r="A11" s="345">
        <f>'Attendance Sheet'!A5</f>
        <v>0</v>
      </c>
      <c r="B11" s="294"/>
      <c r="C11" s="294"/>
      <c r="D11" s="294"/>
      <c r="E11" s="294"/>
      <c r="F11" s="294"/>
      <c r="G11" s="294"/>
      <c r="H11" s="294"/>
      <c r="I11" s="294"/>
      <c r="J11" s="295"/>
      <c r="K11" s="314"/>
      <c r="L11" s="315"/>
      <c r="M11" s="315"/>
      <c r="N11" s="315"/>
      <c r="O11" s="315"/>
      <c r="P11" s="315"/>
      <c r="Q11" s="315"/>
      <c r="R11" s="316"/>
      <c r="S11" s="363"/>
      <c r="T11" s="364"/>
      <c r="U11" s="364"/>
      <c r="V11" s="364"/>
      <c r="W11" s="364"/>
      <c r="X11" s="405"/>
      <c r="Y11" s="406"/>
      <c r="Z11" s="407"/>
      <c r="AA11" s="6"/>
      <c r="AB11" s="6"/>
      <c r="AC11" s="6"/>
      <c r="AD11" s="6"/>
      <c r="AE11" s="6"/>
      <c r="AF11" s="6"/>
      <c r="AG11" s="6"/>
      <c r="AH11" s="6"/>
      <c r="AI11" s="6"/>
      <c r="AJ11" s="6"/>
      <c r="AK11" s="6"/>
      <c r="AL11" s="6"/>
      <c r="AM11" s="88"/>
    </row>
    <row r="12" spans="1:39" ht="19.5" customHeight="1">
      <c r="A12" s="345"/>
      <c r="B12" s="294"/>
      <c r="C12" s="294"/>
      <c r="D12" s="294"/>
      <c r="E12" s="294"/>
      <c r="F12" s="294"/>
      <c r="G12" s="294"/>
      <c r="H12" s="294"/>
      <c r="I12" s="294"/>
      <c r="J12" s="295"/>
      <c r="K12" s="325" t="s">
        <v>456</v>
      </c>
      <c r="L12" s="326"/>
      <c r="M12" s="326"/>
      <c r="N12" s="326"/>
      <c r="O12" s="326"/>
      <c r="P12" s="327"/>
      <c r="Q12" s="327"/>
      <c r="R12" s="327"/>
      <c r="S12" s="327"/>
      <c r="T12" s="327"/>
      <c r="U12" s="327"/>
      <c r="V12" s="327"/>
      <c r="W12" s="327"/>
      <c r="X12" s="405"/>
      <c r="Y12" s="406"/>
      <c r="Z12" s="407"/>
      <c r="AA12" s="6"/>
      <c r="AB12" s="6"/>
      <c r="AC12" s="6"/>
      <c r="AD12" s="6"/>
      <c r="AE12" s="6"/>
      <c r="AF12" s="6"/>
      <c r="AG12" s="6"/>
      <c r="AH12" s="6"/>
      <c r="AI12" s="6"/>
      <c r="AJ12" s="6"/>
      <c r="AK12" s="6"/>
      <c r="AL12" s="6"/>
      <c r="AM12" s="88"/>
    </row>
    <row r="13" spans="1:39" ht="14.25" customHeight="1">
      <c r="A13" s="302" t="s">
        <v>47</v>
      </c>
      <c r="B13" s="300"/>
      <c r="C13" s="300"/>
      <c r="D13" s="300"/>
      <c r="E13" s="300"/>
      <c r="F13" s="300"/>
      <c r="G13" s="300"/>
      <c r="H13" s="300"/>
      <c r="I13" s="300"/>
      <c r="J13" s="301"/>
      <c r="K13" s="299" t="s">
        <v>702</v>
      </c>
      <c r="L13" s="300"/>
      <c r="M13" s="300"/>
      <c r="N13" s="300"/>
      <c r="O13" s="300"/>
      <c r="P13" s="300"/>
      <c r="Q13" s="300"/>
      <c r="R13" s="300"/>
      <c r="S13" s="300"/>
      <c r="T13" s="300"/>
      <c r="U13" s="300"/>
      <c r="V13" s="301"/>
      <c r="W13" s="170" t="s">
        <v>33</v>
      </c>
      <c r="X13" s="408"/>
      <c r="Y13" s="409"/>
      <c r="Z13" s="410"/>
      <c r="AA13" s="6"/>
      <c r="AB13" s="6"/>
      <c r="AC13" s="6"/>
      <c r="AD13" s="6"/>
      <c r="AE13" s="6"/>
      <c r="AF13" s="6"/>
      <c r="AG13" s="6"/>
      <c r="AH13" s="6"/>
      <c r="AI13" s="6"/>
      <c r="AJ13" s="6"/>
      <c r="AK13" s="6"/>
      <c r="AL13" s="6"/>
      <c r="AM13" s="88"/>
    </row>
    <row r="14" spans="1:39" ht="12.75">
      <c r="A14" s="345">
        <f>'Attendance Sheet'!A8</f>
        <v>0</v>
      </c>
      <c r="B14" s="294"/>
      <c r="C14" s="294"/>
      <c r="D14" s="294"/>
      <c r="E14" s="294"/>
      <c r="F14" s="294"/>
      <c r="G14" s="294"/>
      <c r="H14" s="294"/>
      <c r="I14" s="294"/>
      <c r="J14" s="295"/>
      <c r="K14" s="366"/>
      <c r="L14" s="367"/>
      <c r="M14" s="367"/>
      <c r="N14" s="367"/>
      <c r="O14" s="367"/>
      <c r="P14" s="367"/>
      <c r="Q14" s="367"/>
      <c r="R14" s="367"/>
      <c r="S14" s="367"/>
      <c r="T14" s="367"/>
      <c r="U14" s="367"/>
      <c r="V14" s="368"/>
      <c r="W14" s="343"/>
      <c r="X14" s="185"/>
      <c r="Y14" s="6"/>
      <c r="Z14" s="187"/>
      <c r="AA14" s="6"/>
      <c r="AB14" s="6"/>
      <c r="AC14" s="6"/>
      <c r="AD14" s="6"/>
      <c r="AE14" s="6"/>
      <c r="AF14" s="6"/>
      <c r="AG14" s="6"/>
      <c r="AH14" s="6"/>
      <c r="AI14" s="6"/>
      <c r="AJ14" s="6"/>
      <c r="AK14" s="6"/>
      <c r="AL14" s="6"/>
      <c r="AM14" s="88"/>
    </row>
    <row r="15" spans="1:39" ht="12.75">
      <c r="A15" s="345"/>
      <c r="B15" s="294"/>
      <c r="C15" s="294"/>
      <c r="D15" s="294"/>
      <c r="E15" s="294"/>
      <c r="F15" s="294"/>
      <c r="G15" s="294"/>
      <c r="H15" s="294"/>
      <c r="I15" s="294"/>
      <c r="J15" s="295"/>
      <c r="K15" s="369"/>
      <c r="L15" s="370"/>
      <c r="M15" s="370"/>
      <c r="N15" s="370"/>
      <c r="O15" s="370"/>
      <c r="P15" s="370"/>
      <c r="Q15" s="370"/>
      <c r="R15" s="370"/>
      <c r="S15" s="370"/>
      <c r="T15" s="370"/>
      <c r="U15" s="370"/>
      <c r="V15" s="371"/>
      <c r="W15" s="344"/>
      <c r="X15" s="185"/>
      <c r="Y15" s="6"/>
      <c r="Z15" s="188"/>
      <c r="AA15" s="6"/>
      <c r="AB15" s="6"/>
      <c r="AC15" s="6"/>
      <c r="AD15" s="6"/>
      <c r="AE15" s="6"/>
      <c r="AF15" s="6"/>
      <c r="AG15" s="6"/>
      <c r="AH15" s="6"/>
      <c r="AI15" s="6"/>
      <c r="AJ15" s="6"/>
      <c r="AK15" s="6"/>
      <c r="AL15" s="6"/>
      <c r="AM15" s="88"/>
    </row>
    <row r="16" spans="1:39" ht="14.25" customHeight="1">
      <c r="A16" s="302" t="s">
        <v>48</v>
      </c>
      <c r="B16" s="300"/>
      <c r="C16" s="300"/>
      <c r="D16" s="300"/>
      <c r="E16" s="300"/>
      <c r="F16" s="300"/>
      <c r="G16" s="300"/>
      <c r="H16" s="300"/>
      <c r="I16" s="300"/>
      <c r="J16" s="301"/>
      <c r="K16" s="299" t="s">
        <v>703</v>
      </c>
      <c r="L16" s="300"/>
      <c r="M16" s="300"/>
      <c r="N16" s="300"/>
      <c r="O16" s="300"/>
      <c r="P16" s="300"/>
      <c r="Q16" s="300"/>
      <c r="R16" s="300"/>
      <c r="S16" s="300"/>
      <c r="T16" s="300"/>
      <c r="U16" s="300"/>
      <c r="V16" s="301"/>
      <c r="W16" s="170" t="s">
        <v>33</v>
      </c>
      <c r="X16" s="185"/>
      <c r="Y16" s="6"/>
      <c r="Z16" s="188"/>
      <c r="AA16" s="6"/>
      <c r="AB16" s="6"/>
      <c r="AC16" s="6"/>
      <c r="AD16" s="6"/>
      <c r="AE16" s="6"/>
      <c r="AF16" s="6"/>
      <c r="AG16" s="6"/>
      <c r="AH16" s="6"/>
      <c r="AI16" s="6"/>
      <c r="AJ16" s="6"/>
      <c r="AK16" s="6"/>
      <c r="AL16" s="6"/>
      <c r="AM16" s="88"/>
    </row>
    <row r="17" spans="1:39" ht="12.75">
      <c r="A17" s="345">
        <f>'Attendance Sheet'!A11</f>
        <v>0</v>
      </c>
      <c r="B17" s="294"/>
      <c r="C17" s="294"/>
      <c r="D17" s="294"/>
      <c r="E17" s="294"/>
      <c r="F17" s="294"/>
      <c r="G17" s="294"/>
      <c r="H17" s="294"/>
      <c r="I17" s="294"/>
      <c r="J17" s="295"/>
      <c r="K17" s="366"/>
      <c r="L17" s="367"/>
      <c r="M17" s="367"/>
      <c r="N17" s="367"/>
      <c r="O17" s="367"/>
      <c r="P17" s="367"/>
      <c r="Q17" s="367"/>
      <c r="R17" s="367"/>
      <c r="S17" s="367"/>
      <c r="T17" s="367"/>
      <c r="U17" s="367"/>
      <c r="V17" s="368"/>
      <c r="W17" s="343"/>
      <c r="X17" s="185"/>
      <c r="Y17" s="6"/>
      <c r="Z17" s="188"/>
      <c r="AA17" s="6"/>
      <c r="AB17" s="6"/>
      <c r="AC17" s="6"/>
      <c r="AD17" s="6"/>
      <c r="AE17" s="6"/>
      <c r="AF17" s="6"/>
      <c r="AG17" s="6"/>
      <c r="AH17" s="6"/>
      <c r="AI17" s="6"/>
      <c r="AJ17" s="6"/>
      <c r="AK17" s="6"/>
      <c r="AL17" s="6"/>
      <c r="AM17" s="88"/>
    </row>
    <row r="18" spans="1:39" ht="12.75">
      <c r="A18" s="365"/>
      <c r="B18" s="297"/>
      <c r="C18" s="297"/>
      <c r="D18" s="297"/>
      <c r="E18" s="297"/>
      <c r="F18" s="297"/>
      <c r="G18" s="297"/>
      <c r="H18" s="297"/>
      <c r="I18" s="297"/>
      <c r="J18" s="298"/>
      <c r="K18" s="369"/>
      <c r="L18" s="370"/>
      <c r="M18" s="370"/>
      <c r="N18" s="370"/>
      <c r="O18" s="370"/>
      <c r="P18" s="370"/>
      <c r="Q18" s="370"/>
      <c r="R18" s="370"/>
      <c r="S18" s="370"/>
      <c r="T18" s="370"/>
      <c r="U18" s="370"/>
      <c r="V18" s="371"/>
      <c r="W18" s="344"/>
      <c r="X18" s="186"/>
      <c r="Y18" s="6"/>
      <c r="Z18" s="189"/>
      <c r="AA18" s="6"/>
      <c r="AB18" s="6"/>
      <c r="AC18" s="6"/>
      <c r="AD18" s="6"/>
      <c r="AE18" s="6"/>
      <c r="AF18" s="6"/>
      <c r="AG18" s="6"/>
      <c r="AH18" s="6"/>
      <c r="AI18" s="6"/>
      <c r="AJ18" s="6"/>
      <c r="AK18" s="6"/>
      <c r="AL18" s="6"/>
      <c r="AM18" s="88"/>
    </row>
    <row r="19" spans="1:38" ht="9.75" customHeight="1">
      <c r="A19" s="288"/>
      <c r="B19" s="289"/>
      <c r="C19" s="289"/>
      <c r="D19" s="289"/>
      <c r="E19" s="1"/>
      <c r="F19" s="319" t="s">
        <v>28</v>
      </c>
      <c r="G19" s="320"/>
      <c r="H19" s="320"/>
      <c r="I19" s="320"/>
      <c r="J19" s="320"/>
      <c r="K19" s="320"/>
      <c r="L19" s="320"/>
      <c r="M19" s="320"/>
      <c r="N19" s="320"/>
      <c r="O19" s="10"/>
      <c r="P19" s="319" t="s">
        <v>32</v>
      </c>
      <c r="Q19" s="320"/>
      <c r="R19" s="321"/>
      <c r="S19" s="287" t="s">
        <v>16</v>
      </c>
      <c r="T19" s="287"/>
      <c r="U19" s="287"/>
      <c r="V19" s="287" t="s">
        <v>17</v>
      </c>
      <c r="W19" s="287"/>
      <c r="X19" s="287"/>
      <c r="Y19" s="340" t="s">
        <v>459</v>
      </c>
      <c r="Z19" s="336" t="s">
        <v>25</v>
      </c>
      <c r="AA19" s="6"/>
      <c r="AB19" s="6"/>
      <c r="AC19" s="6"/>
      <c r="AD19" s="6"/>
      <c r="AE19" s="6"/>
      <c r="AF19" s="6"/>
      <c r="AG19" s="6"/>
      <c r="AH19" s="6"/>
      <c r="AI19" s="6"/>
      <c r="AJ19" s="6"/>
      <c r="AK19" s="6"/>
      <c r="AL19" s="6"/>
    </row>
    <row r="20" spans="1:38" ht="18" customHeight="1">
      <c r="A20" s="286" t="s">
        <v>456</v>
      </c>
      <c r="B20" s="287"/>
      <c r="C20" s="287"/>
      <c r="D20" s="287"/>
      <c r="E20" s="3"/>
      <c r="F20" s="334"/>
      <c r="G20" s="335"/>
      <c r="H20" s="335"/>
      <c r="I20" s="335"/>
      <c r="J20" s="335"/>
      <c r="K20" s="335"/>
      <c r="L20" s="335"/>
      <c r="M20" s="335"/>
      <c r="N20" s="335"/>
      <c r="O20" s="11"/>
      <c r="P20" s="322"/>
      <c r="Q20" s="323"/>
      <c r="R20" s="324"/>
      <c r="S20" s="287"/>
      <c r="T20" s="287"/>
      <c r="U20" s="287"/>
      <c r="V20" s="287"/>
      <c r="W20" s="287"/>
      <c r="X20" s="287"/>
      <c r="Y20" s="340"/>
      <c r="Z20" s="336"/>
      <c r="AA20" s="6"/>
      <c r="AB20" s="6"/>
      <c r="AC20" s="6"/>
      <c r="AD20" s="6"/>
      <c r="AE20" s="6"/>
      <c r="AF20" s="6"/>
      <c r="AG20" s="6"/>
      <c r="AH20" s="6"/>
      <c r="AI20" s="6"/>
      <c r="AJ20" s="6"/>
      <c r="AK20" s="6"/>
      <c r="AL20" s="6"/>
    </row>
    <row r="21" spans="1:38" ht="12.75" customHeight="1">
      <c r="A21" s="328" t="s">
        <v>9</v>
      </c>
      <c r="B21" s="330" t="s">
        <v>21</v>
      </c>
      <c r="C21" s="332" t="s">
        <v>10</v>
      </c>
      <c r="D21" s="331"/>
      <c r="E21" s="4"/>
      <c r="F21" s="346" t="s">
        <v>27</v>
      </c>
      <c r="G21" s="347"/>
      <c r="H21" s="347"/>
      <c r="I21" s="347"/>
      <c r="J21" s="348"/>
      <c r="K21" s="317" t="s">
        <v>454</v>
      </c>
      <c r="L21" s="317" t="s">
        <v>52</v>
      </c>
      <c r="M21" s="317" t="s">
        <v>356</v>
      </c>
      <c r="N21" s="317" t="s">
        <v>62</v>
      </c>
      <c r="O21" s="317" t="s">
        <v>53</v>
      </c>
      <c r="P21" s="307" t="s">
        <v>30</v>
      </c>
      <c r="Q21" s="307" t="s">
        <v>31</v>
      </c>
      <c r="R21" s="307" t="s">
        <v>36</v>
      </c>
      <c r="S21" s="337" t="s">
        <v>15</v>
      </c>
      <c r="T21" s="338"/>
      <c r="U21" s="330" t="s">
        <v>23</v>
      </c>
      <c r="V21" s="339" t="s">
        <v>22</v>
      </c>
      <c r="W21" s="339" t="s">
        <v>18</v>
      </c>
      <c r="X21" s="339" t="s">
        <v>24</v>
      </c>
      <c r="Y21" s="340"/>
      <c r="Z21" s="336"/>
      <c r="AA21" s="6"/>
      <c r="AB21" s="6"/>
      <c r="AC21" s="6"/>
      <c r="AD21" s="6"/>
      <c r="AE21" s="6"/>
      <c r="AF21" s="6"/>
      <c r="AG21" s="6"/>
      <c r="AH21" s="6"/>
      <c r="AI21" s="6"/>
      <c r="AJ21" s="6"/>
      <c r="AK21" s="6"/>
      <c r="AL21" s="6"/>
    </row>
    <row r="22" spans="1:38" ht="20.25" customHeight="1">
      <c r="A22" s="329"/>
      <c r="B22" s="331"/>
      <c r="C22" s="4" t="s">
        <v>11</v>
      </c>
      <c r="D22" s="2" t="s">
        <v>12</v>
      </c>
      <c r="F22" s="333" t="s">
        <v>41</v>
      </c>
      <c r="G22" s="309"/>
      <c r="H22" s="7" t="s">
        <v>42</v>
      </c>
      <c r="I22" s="309" t="s">
        <v>43</v>
      </c>
      <c r="J22" s="310"/>
      <c r="K22" s="318"/>
      <c r="L22" s="318"/>
      <c r="M22" s="318"/>
      <c r="N22" s="318"/>
      <c r="O22" s="318"/>
      <c r="P22" s="308"/>
      <c r="Q22" s="308"/>
      <c r="R22" s="308"/>
      <c r="S22" s="3" t="s">
        <v>13</v>
      </c>
      <c r="T22" s="3" t="s">
        <v>14</v>
      </c>
      <c r="U22" s="330"/>
      <c r="V22" s="339"/>
      <c r="W22" s="339"/>
      <c r="X22" s="339"/>
      <c r="Y22" s="340"/>
      <c r="Z22" s="336"/>
      <c r="AA22" s="6"/>
      <c r="AB22" s="6"/>
      <c r="AC22" s="6"/>
      <c r="AD22" s="6"/>
      <c r="AE22" s="6"/>
      <c r="AF22" s="6"/>
      <c r="AG22" s="6"/>
      <c r="AH22" s="6"/>
      <c r="AI22" s="6"/>
      <c r="AJ22" s="6"/>
      <c r="AK22" s="6"/>
      <c r="AL22" s="6"/>
    </row>
    <row r="23" spans="1:38" ht="33" customHeight="1">
      <c r="A23" s="131"/>
      <c r="B23" s="132"/>
      <c r="C23" s="132"/>
      <c r="D23" s="132"/>
      <c r="E23" s="133"/>
      <c r="F23" s="280">
        <f>'Attendance Sheet'!A21</f>
        <v>0</v>
      </c>
      <c r="G23" s="281"/>
      <c r="H23" s="133">
        <f>'Attendance Sheet'!C21</f>
        <v>0</v>
      </c>
      <c r="I23" s="280">
        <f>'Attendance Sheet'!D21</f>
        <v>0</v>
      </c>
      <c r="J23" s="281"/>
      <c r="K23" s="147">
        <f>'Attendance Sheet'!F21</f>
        <v>0</v>
      </c>
      <c r="L23" s="147">
        <f>'Attendance Sheet'!G21</f>
        <v>0</v>
      </c>
      <c r="M23" s="148">
        <f>'Attendance Sheet'!H21</f>
        <v>0</v>
      </c>
      <c r="N23" s="134">
        <f>'Attendance Sheet'!I21</f>
        <v>0</v>
      </c>
      <c r="O23" s="135">
        <f>'Attendance Sheet'!K21</f>
        <v>0</v>
      </c>
      <c r="P23" s="146">
        <f>'Attendance Sheet'!M21</f>
        <v>0</v>
      </c>
      <c r="Q23" s="146">
        <f>'Attendance Sheet'!N21</f>
        <v>0</v>
      </c>
      <c r="R23" s="136">
        <f>('Attendance Sheet'!AT21+'Attendance Sheet'!AU21)</f>
        <v>0</v>
      </c>
      <c r="S23" s="137"/>
      <c r="T23" s="137"/>
      <c r="U23" s="138">
        <f>IF(T23="",S23*R23,T23)</f>
        <v>0</v>
      </c>
      <c r="V23" s="139"/>
      <c r="W23" s="139"/>
      <c r="X23" s="138">
        <f>W23*V23</f>
        <v>0</v>
      </c>
      <c r="Y23" s="175">
        <f>R23+V23</f>
        <v>0</v>
      </c>
      <c r="Z23" s="157">
        <f>U23+X23</f>
        <v>0</v>
      </c>
      <c r="AA23" s="6"/>
      <c r="AB23" s="6"/>
      <c r="AC23" s="6"/>
      <c r="AD23" s="6"/>
      <c r="AE23" s="6"/>
      <c r="AF23" s="6"/>
      <c r="AG23" s="6"/>
      <c r="AH23" s="6"/>
      <c r="AI23" s="6"/>
      <c r="AJ23" s="6"/>
      <c r="AK23" s="6"/>
      <c r="AL23" s="6"/>
    </row>
    <row r="24" spans="1:38" ht="33" customHeight="1">
      <c r="A24" s="131"/>
      <c r="B24" s="132"/>
      <c r="C24" s="132"/>
      <c r="D24" s="132"/>
      <c r="E24" s="133"/>
      <c r="F24" s="280">
        <f>'Attendance Sheet'!A22</f>
        <v>0</v>
      </c>
      <c r="G24" s="281"/>
      <c r="H24" s="133">
        <f>'Attendance Sheet'!C22</f>
        <v>0</v>
      </c>
      <c r="I24" s="280">
        <f>'Attendance Sheet'!D22</f>
        <v>0</v>
      </c>
      <c r="J24" s="281"/>
      <c r="K24" s="147">
        <f>'Attendance Sheet'!F22</f>
        <v>0</v>
      </c>
      <c r="L24" s="147">
        <f>'Attendance Sheet'!G22</f>
        <v>0</v>
      </c>
      <c r="M24" s="148">
        <f>'Attendance Sheet'!H22</f>
        <v>0</v>
      </c>
      <c r="N24" s="134">
        <f>'Attendance Sheet'!I22</f>
        <v>0</v>
      </c>
      <c r="O24" s="135">
        <f>'Attendance Sheet'!K22</f>
        <v>0</v>
      </c>
      <c r="P24" s="146">
        <f>'Attendance Sheet'!M22</f>
        <v>0</v>
      </c>
      <c r="Q24" s="146">
        <f>'Attendance Sheet'!N22</f>
        <v>0</v>
      </c>
      <c r="R24" s="136">
        <f>('Attendance Sheet'!AT22+'Attendance Sheet'!AU22)</f>
        <v>0</v>
      </c>
      <c r="S24" s="137"/>
      <c r="T24" s="137"/>
      <c r="U24" s="138">
        <f aca="true" t="shared" si="0" ref="U24:U40">IF(T24="",S24*R24,T24)</f>
        <v>0</v>
      </c>
      <c r="V24" s="139"/>
      <c r="W24" s="139"/>
      <c r="X24" s="138">
        <f aca="true" t="shared" si="1" ref="X24:X40">W24*V24</f>
        <v>0</v>
      </c>
      <c r="Y24" s="175">
        <f aca="true" t="shared" si="2" ref="Y24:Y40">R24+V24</f>
        <v>0</v>
      </c>
      <c r="Z24" s="157">
        <f aca="true" t="shared" si="3" ref="Z24:Z40">U24+X24</f>
        <v>0</v>
      </c>
      <c r="AA24" s="6"/>
      <c r="AB24" s="6"/>
      <c r="AC24" s="6"/>
      <c r="AD24" s="6"/>
      <c r="AE24" s="6"/>
      <c r="AF24" s="6"/>
      <c r="AG24" s="6"/>
      <c r="AH24" s="6"/>
      <c r="AI24" s="6"/>
      <c r="AJ24" s="6"/>
      <c r="AK24" s="6"/>
      <c r="AL24" s="6"/>
    </row>
    <row r="25" spans="1:38" ht="33" customHeight="1">
      <c r="A25" s="131"/>
      <c r="B25" s="132"/>
      <c r="C25" s="132"/>
      <c r="D25" s="132"/>
      <c r="E25" s="133"/>
      <c r="F25" s="280">
        <f>'Attendance Sheet'!A23</f>
        <v>0</v>
      </c>
      <c r="G25" s="281"/>
      <c r="H25" s="133">
        <f>'Attendance Sheet'!C23</f>
        <v>0</v>
      </c>
      <c r="I25" s="280">
        <f>'Attendance Sheet'!D23</f>
        <v>0</v>
      </c>
      <c r="J25" s="281"/>
      <c r="K25" s="147">
        <f>'Attendance Sheet'!F23</f>
        <v>0</v>
      </c>
      <c r="L25" s="147">
        <f>'Attendance Sheet'!G23</f>
        <v>0</v>
      </c>
      <c r="M25" s="148">
        <f>'Attendance Sheet'!H23</f>
        <v>0</v>
      </c>
      <c r="N25" s="134">
        <f>'Attendance Sheet'!I23</f>
        <v>0</v>
      </c>
      <c r="O25" s="135">
        <f>'Attendance Sheet'!K23</f>
        <v>0</v>
      </c>
      <c r="P25" s="146">
        <f>'Attendance Sheet'!M23</f>
        <v>0</v>
      </c>
      <c r="Q25" s="146">
        <f>'Attendance Sheet'!N23</f>
        <v>0</v>
      </c>
      <c r="R25" s="136">
        <f>('Attendance Sheet'!AT23+'Attendance Sheet'!AU23)</f>
        <v>0</v>
      </c>
      <c r="S25" s="137"/>
      <c r="T25" s="137"/>
      <c r="U25" s="138">
        <f t="shared" si="0"/>
        <v>0</v>
      </c>
      <c r="V25" s="139"/>
      <c r="W25" s="139"/>
      <c r="X25" s="138">
        <f t="shared" si="1"/>
        <v>0</v>
      </c>
      <c r="Y25" s="175">
        <f t="shared" si="2"/>
        <v>0</v>
      </c>
      <c r="Z25" s="157">
        <f t="shared" si="3"/>
        <v>0</v>
      </c>
      <c r="AA25" s="6"/>
      <c r="AB25" s="6"/>
      <c r="AC25" s="6"/>
      <c r="AD25" s="6"/>
      <c r="AE25" s="6"/>
      <c r="AF25" s="6"/>
      <c r="AG25" s="6"/>
      <c r="AH25" s="6"/>
      <c r="AI25" s="6"/>
      <c r="AJ25" s="6"/>
      <c r="AK25" s="6"/>
      <c r="AL25" s="6"/>
    </row>
    <row r="26" spans="1:38" ht="33" customHeight="1">
      <c r="A26" s="131"/>
      <c r="B26" s="132"/>
      <c r="C26" s="132"/>
      <c r="D26" s="132"/>
      <c r="E26" s="133"/>
      <c r="F26" s="280">
        <f>'Attendance Sheet'!A24</f>
        <v>0</v>
      </c>
      <c r="G26" s="281"/>
      <c r="H26" s="133">
        <f>'Attendance Sheet'!C24</f>
        <v>0</v>
      </c>
      <c r="I26" s="280">
        <f>'Attendance Sheet'!D24</f>
        <v>0</v>
      </c>
      <c r="J26" s="281"/>
      <c r="K26" s="147">
        <f>'Attendance Sheet'!F24</f>
        <v>0</v>
      </c>
      <c r="L26" s="147">
        <f>'Attendance Sheet'!G24</f>
        <v>0</v>
      </c>
      <c r="M26" s="148">
        <f>'Attendance Sheet'!H24</f>
        <v>0</v>
      </c>
      <c r="N26" s="134">
        <f>'Attendance Sheet'!I24</f>
        <v>0</v>
      </c>
      <c r="O26" s="135">
        <f>'Attendance Sheet'!K24</f>
        <v>0</v>
      </c>
      <c r="P26" s="146">
        <f>'Attendance Sheet'!M24</f>
        <v>0</v>
      </c>
      <c r="Q26" s="146">
        <f>'Attendance Sheet'!N24</f>
        <v>0</v>
      </c>
      <c r="R26" s="136">
        <f>('Attendance Sheet'!AT24+'Attendance Sheet'!AU24)</f>
        <v>0</v>
      </c>
      <c r="S26" s="137"/>
      <c r="T26" s="137"/>
      <c r="U26" s="138">
        <f t="shared" si="0"/>
        <v>0</v>
      </c>
      <c r="V26" s="139"/>
      <c r="W26" s="139"/>
      <c r="X26" s="138">
        <f t="shared" si="1"/>
        <v>0</v>
      </c>
      <c r="Y26" s="175">
        <f t="shared" si="2"/>
        <v>0</v>
      </c>
      <c r="Z26" s="157">
        <f t="shared" si="3"/>
        <v>0</v>
      </c>
      <c r="AA26" s="6"/>
      <c r="AB26" s="6"/>
      <c r="AC26" s="6"/>
      <c r="AD26" s="6"/>
      <c r="AE26" s="6"/>
      <c r="AF26" s="6"/>
      <c r="AG26" s="6"/>
      <c r="AH26" s="6"/>
      <c r="AI26" s="6"/>
      <c r="AJ26" s="6"/>
      <c r="AK26" s="6"/>
      <c r="AL26" s="6"/>
    </row>
    <row r="27" spans="1:38" ht="33" customHeight="1">
      <c r="A27" s="131"/>
      <c r="B27" s="132"/>
      <c r="C27" s="132"/>
      <c r="D27" s="132"/>
      <c r="E27" s="133"/>
      <c r="F27" s="280">
        <f>'Attendance Sheet'!A25</f>
        <v>0</v>
      </c>
      <c r="G27" s="281"/>
      <c r="H27" s="133">
        <f>'Attendance Sheet'!C25</f>
        <v>0</v>
      </c>
      <c r="I27" s="280">
        <f>'Attendance Sheet'!D25</f>
        <v>0</v>
      </c>
      <c r="J27" s="281"/>
      <c r="K27" s="147">
        <f>'Attendance Sheet'!F25</f>
        <v>0</v>
      </c>
      <c r="L27" s="147">
        <f>'Attendance Sheet'!G25</f>
        <v>0</v>
      </c>
      <c r="M27" s="148">
        <f>'Attendance Sheet'!H25</f>
        <v>0</v>
      </c>
      <c r="N27" s="134">
        <f>'Attendance Sheet'!I25</f>
        <v>0</v>
      </c>
      <c r="O27" s="135">
        <f>'Attendance Sheet'!K25</f>
        <v>0</v>
      </c>
      <c r="P27" s="146">
        <f>'Attendance Sheet'!M25</f>
        <v>0</v>
      </c>
      <c r="Q27" s="146">
        <f>'Attendance Sheet'!N25</f>
        <v>0</v>
      </c>
      <c r="R27" s="136">
        <f>('Attendance Sheet'!AT25+'Attendance Sheet'!AU25)</f>
        <v>0</v>
      </c>
      <c r="S27" s="137"/>
      <c r="T27" s="137"/>
      <c r="U27" s="138">
        <f t="shared" si="0"/>
        <v>0</v>
      </c>
      <c r="V27" s="139"/>
      <c r="W27" s="139"/>
      <c r="X27" s="138">
        <f t="shared" si="1"/>
        <v>0</v>
      </c>
      <c r="Y27" s="175">
        <f t="shared" si="2"/>
        <v>0</v>
      </c>
      <c r="Z27" s="157">
        <f t="shared" si="3"/>
        <v>0</v>
      </c>
      <c r="AA27" s="6"/>
      <c r="AB27" s="6"/>
      <c r="AC27" s="6"/>
      <c r="AD27" s="6"/>
      <c r="AE27" s="6"/>
      <c r="AF27" s="6"/>
      <c r="AG27" s="6"/>
      <c r="AH27" s="6"/>
      <c r="AI27" s="6"/>
      <c r="AJ27" s="6"/>
      <c r="AK27" s="6"/>
      <c r="AL27" s="6"/>
    </row>
    <row r="28" spans="1:38" ht="33" customHeight="1">
      <c r="A28" s="131"/>
      <c r="B28" s="132"/>
      <c r="C28" s="132"/>
      <c r="D28" s="132"/>
      <c r="E28" s="133"/>
      <c r="F28" s="280">
        <f>'Attendance Sheet'!A26</f>
        <v>0</v>
      </c>
      <c r="G28" s="281"/>
      <c r="H28" s="133">
        <f>'Attendance Sheet'!C26</f>
        <v>0</v>
      </c>
      <c r="I28" s="280">
        <f>'Attendance Sheet'!D26</f>
        <v>0</v>
      </c>
      <c r="J28" s="281"/>
      <c r="K28" s="147">
        <f>'Attendance Sheet'!F26</f>
        <v>0</v>
      </c>
      <c r="L28" s="147">
        <f>'Attendance Sheet'!G26</f>
        <v>0</v>
      </c>
      <c r="M28" s="148">
        <f>'Attendance Sheet'!H26</f>
        <v>0</v>
      </c>
      <c r="N28" s="134">
        <f>'Attendance Sheet'!I26</f>
        <v>0</v>
      </c>
      <c r="O28" s="135">
        <f>'Attendance Sheet'!K26</f>
        <v>0</v>
      </c>
      <c r="P28" s="146">
        <f>'Attendance Sheet'!M26</f>
        <v>0</v>
      </c>
      <c r="Q28" s="146">
        <f>'Attendance Sheet'!N26</f>
        <v>0</v>
      </c>
      <c r="R28" s="136">
        <f>('Attendance Sheet'!AT26+'Attendance Sheet'!AU26)</f>
        <v>0</v>
      </c>
      <c r="S28" s="137"/>
      <c r="T28" s="137"/>
      <c r="U28" s="138">
        <f t="shared" si="0"/>
        <v>0</v>
      </c>
      <c r="V28" s="139"/>
      <c r="W28" s="139"/>
      <c r="X28" s="138">
        <f t="shared" si="1"/>
        <v>0</v>
      </c>
      <c r="Y28" s="175">
        <f t="shared" si="2"/>
        <v>0</v>
      </c>
      <c r="Z28" s="157">
        <f t="shared" si="3"/>
        <v>0</v>
      </c>
      <c r="AA28" s="6"/>
      <c r="AB28" s="6"/>
      <c r="AC28" s="6"/>
      <c r="AD28" s="6"/>
      <c r="AE28" s="6"/>
      <c r="AF28" s="6"/>
      <c r="AG28" s="6"/>
      <c r="AH28" s="6"/>
      <c r="AI28" s="6"/>
      <c r="AJ28" s="6"/>
      <c r="AK28" s="6"/>
      <c r="AL28" s="6"/>
    </row>
    <row r="29" spans="1:38" ht="33" customHeight="1">
      <c r="A29" s="131"/>
      <c r="B29" s="132"/>
      <c r="C29" s="132"/>
      <c r="D29" s="132"/>
      <c r="E29" s="133"/>
      <c r="F29" s="280">
        <f>'Attendance Sheet'!A27</f>
        <v>0</v>
      </c>
      <c r="G29" s="281"/>
      <c r="H29" s="133">
        <f>'Attendance Sheet'!C27</f>
        <v>0</v>
      </c>
      <c r="I29" s="280">
        <f>'Attendance Sheet'!D27</f>
        <v>0</v>
      </c>
      <c r="J29" s="281"/>
      <c r="K29" s="147">
        <f>'Attendance Sheet'!F27</f>
        <v>0</v>
      </c>
      <c r="L29" s="147">
        <f>'Attendance Sheet'!G27</f>
        <v>0</v>
      </c>
      <c r="M29" s="148">
        <f>'Attendance Sheet'!H27</f>
        <v>0</v>
      </c>
      <c r="N29" s="134">
        <f>'Attendance Sheet'!I27</f>
        <v>0</v>
      </c>
      <c r="O29" s="135">
        <f>'Attendance Sheet'!K27</f>
        <v>0</v>
      </c>
      <c r="P29" s="146">
        <f>'Attendance Sheet'!M27</f>
        <v>0</v>
      </c>
      <c r="Q29" s="146">
        <f>'Attendance Sheet'!N27</f>
        <v>0</v>
      </c>
      <c r="R29" s="136">
        <f>('Attendance Sheet'!AT27+'Attendance Sheet'!AU27)</f>
        <v>0</v>
      </c>
      <c r="S29" s="137"/>
      <c r="T29" s="137"/>
      <c r="U29" s="138">
        <f t="shared" si="0"/>
        <v>0</v>
      </c>
      <c r="V29" s="139"/>
      <c r="W29" s="139"/>
      <c r="X29" s="138">
        <f t="shared" si="1"/>
        <v>0</v>
      </c>
      <c r="Y29" s="175">
        <f t="shared" si="2"/>
        <v>0</v>
      </c>
      <c r="Z29" s="157">
        <f t="shared" si="3"/>
        <v>0</v>
      </c>
      <c r="AA29" s="6"/>
      <c r="AB29" s="6"/>
      <c r="AC29" s="6"/>
      <c r="AD29" s="6"/>
      <c r="AE29" s="6"/>
      <c r="AF29" s="6"/>
      <c r="AG29" s="6"/>
      <c r="AH29" s="6"/>
      <c r="AI29" s="6"/>
      <c r="AJ29" s="6"/>
      <c r="AK29" s="6"/>
      <c r="AL29" s="6"/>
    </row>
    <row r="30" spans="1:38" ht="33" customHeight="1">
      <c r="A30" s="131"/>
      <c r="B30" s="132"/>
      <c r="C30" s="132"/>
      <c r="D30" s="132"/>
      <c r="E30" s="133"/>
      <c r="F30" s="280">
        <f>'Attendance Sheet'!A28</f>
        <v>0</v>
      </c>
      <c r="G30" s="281"/>
      <c r="H30" s="133">
        <f>'Attendance Sheet'!C28</f>
        <v>0</v>
      </c>
      <c r="I30" s="280">
        <f>'Attendance Sheet'!D28</f>
        <v>0</v>
      </c>
      <c r="J30" s="281"/>
      <c r="K30" s="147">
        <f>'Attendance Sheet'!F28</f>
        <v>0</v>
      </c>
      <c r="L30" s="147">
        <f>'Attendance Sheet'!G28</f>
        <v>0</v>
      </c>
      <c r="M30" s="148">
        <f>'Attendance Sheet'!H28</f>
        <v>0</v>
      </c>
      <c r="N30" s="134">
        <f>'Attendance Sheet'!I28</f>
        <v>0</v>
      </c>
      <c r="O30" s="135">
        <f>'Attendance Sheet'!K28</f>
        <v>0</v>
      </c>
      <c r="P30" s="146">
        <f>'Attendance Sheet'!M28</f>
        <v>0</v>
      </c>
      <c r="Q30" s="146">
        <f>'Attendance Sheet'!N28</f>
        <v>0</v>
      </c>
      <c r="R30" s="136">
        <f>('Attendance Sheet'!AT28+'Attendance Sheet'!AU28)</f>
        <v>0</v>
      </c>
      <c r="S30" s="137"/>
      <c r="T30" s="137"/>
      <c r="U30" s="138">
        <f t="shared" si="0"/>
        <v>0</v>
      </c>
      <c r="V30" s="139"/>
      <c r="W30" s="139"/>
      <c r="X30" s="138">
        <f t="shared" si="1"/>
        <v>0</v>
      </c>
      <c r="Y30" s="175">
        <f t="shared" si="2"/>
        <v>0</v>
      </c>
      <c r="Z30" s="157">
        <f t="shared" si="3"/>
        <v>0</v>
      </c>
      <c r="AA30" s="6"/>
      <c r="AB30" s="6"/>
      <c r="AC30" s="6"/>
      <c r="AD30" s="6"/>
      <c r="AE30" s="6"/>
      <c r="AF30" s="6"/>
      <c r="AG30" s="6"/>
      <c r="AH30" s="6"/>
      <c r="AI30" s="6"/>
      <c r="AJ30" s="6"/>
      <c r="AK30" s="6"/>
      <c r="AL30" s="6"/>
    </row>
    <row r="31" spans="1:38" ht="33" customHeight="1">
      <c r="A31" s="131"/>
      <c r="B31" s="132"/>
      <c r="C31" s="132"/>
      <c r="D31" s="132"/>
      <c r="E31" s="133"/>
      <c r="F31" s="280">
        <f>'Attendance Sheet'!A29</f>
        <v>0</v>
      </c>
      <c r="G31" s="281"/>
      <c r="H31" s="133">
        <f>'Attendance Sheet'!C29</f>
        <v>0</v>
      </c>
      <c r="I31" s="280">
        <f>'Attendance Sheet'!D29</f>
        <v>0</v>
      </c>
      <c r="J31" s="281"/>
      <c r="K31" s="147">
        <f>'Attendance Sheet'!F29</f>
        <v>0</v>
      </c>
      <c r="L31" s="147">
        <f>'Attendance Sheet'!G29</f>
        <v>0</v>
      </c>
      <c r="M31" s="148">
        <f>'Attendance Sheet'!H29</f>
        <v>0</v>
      </c>
      <c r="N31" s="134">
        <f>'Attendance Sheet'!I29</f>
        <v>0</v>
      </c>
      <c r="O31" s="135">
        <f>'Attendance Sheet'!K29</f>
        <v>0</v>
      </c>
      <c r="P31" s="146">
        <f>'Attendance Sheet'!M29</f>
        <v>0</v>
      </c>
      <c r="Q31" s="146">
        <f>'Attendance Sheet'!N29</f>
        <v>0</v>
      </c>
      <c r="R31" s="136">
        <f>('Attendance Sheet'!AT29+'Attendance Sheet'!AU29)</f>
        <v>0</v>
      </c>
      <c r="S31" s="137"/>
      <c r="T31" s="137"/>
      <c r="U31" s="138">
        <f t="shared" si="0"/>
        <v>0</v>
      </c>
      <c r="V31" s="139"/>
      <c r="W31" s="139"/>
      <c r="X31" s="138">
        <f t="shared" si="1"/>
        <v>0</v>
      </c>
      <c r="Y31" s="175">
        <f t="shared" si="2"/>
        <v>0</v>
      </c>
      <c r="Z31" s="157">
        <f t="shared" si="3"/>
        <v>0</v>
      </c>
      <c r="AA31" s="6"/>
      <c r="AB31" s="6"/>
      <c r="AC31" s="6"/>
      <c r="AD31" s="6"/>
      <c r="AE31" s="6"/>
      <c r="AF31" s="6"/>
      <c r="AG31" s="6"/>
      <c r="AH31" s="6"/>
      <c r="AI31" s="6"/>
      <c r="AJ31" s="6"/>
      <c r="AK31" s="6"/>
      <c r="AL31" s="6"/>
    </row>
    <row r="32" spans="1:38" ht="33" customHeight="1">
      <c r="A32" s="131"/>
      <c r="B32" s="132"/>
      <c r="C32" s="132"/>
      <c r="D32" s="132"/>
      <c r="E32" s="133"/>
      <c r="F32" s="280">
        <f>'Attendance Sheet'!A30</f>
        <v>0</v>
      </c>
      <c r="G32" s="281"/>
      <c r="H32" s="133">
        <f>'Attendance Sheet'!C30</f>
        <v>0</v>
      </c>
      <c r="I32" s="280">
        <f>'Attendance Sheet'!D30</f>
        <v>0</v>
      </c>
      <c r="J32" s="281"/>
      <c r="K32" s="147">
        <f>'Attendance Sheet'!F30</f>
        <v>0</v>
      </c>
      <c r="L32" s="147">
        <f>'Attendance Sheet'!G30</f>
        <v>0</v>
      </c>
      <c r="M32" s="148">
        <f>'Attendance Sheet'!H30</f>
        <v>0</v>
      </c>
      <c r="N32" s="134">
        <f>'Attendance Sheet'!I30</f>
        <v>0</v>
      </c>
      <c r="O32" s="135">
        <f>'Attendance Sheet'!K30</f>
        <v>0</v>
      </c>
      <c r="P32" s="146">
        <f>'Attendance Sheet'!M30</f>
        <v>0</v>
      </c>
      <c r="Q32" s="146">
        <f>'Attendance Sheet'!N30</f>
        <v>0</v>
      </c>
      <c r="R32" s="136">
        <f>('Attendance Sheet'!AT30+'Attendance Sheet'!AU30)</f>
        <v>0</v>
      </c>
      <c r="S32" s="137"/>
      <c r="T32" s="137"/>
      <c r="U32" s="138">
        <f t="shared" si="0"/>
        <v>0</v>
      </c>
      <c r="V32" s="139"/>
      <c r="W32" s="139"/>
      <c r="X32" s="138">
        <f t="shared" si="1"/>
        <v>0</v>
      </c>
      <c r="Y32" s="175">
        <f t="shared" si="2"/>
        <v>0</v>
      </c>
      <c r="Z32" s="157">
        <f t="shared" si="3"/>
        <v>0</v>
      </c>
      <c r="AA32" s="6"/>
      <c r="AB32" s="6"/>
      <c r="AC32" s="6"/>
      <c r="AD32" s="6"/>
      <c r="AE32" s="6"/>
      <c r="AF32" s="6"/>
      <c r="AG32" s="6"/>
      <c r="AH32" s="6"/>
      <c r="AI32" s="6"/>
      <c r="AJ32" s="6"/>
      <c r="AK32" s="6"/>
      <c r="AL32" s="6"/>
    </row>
    <row r="33" spans="1:38" ht="33" customHeight="1">
      <c r="A33" s="131"/>
      <c r="B33" s="132"/>
      <c r="C33" s="132"/>
      <c r="D33" s="132"/>
      <c r="E33" s="133"/>
      <c r="F33" s="280">
        <f>'Attendance Sheet'!A31</f>
        <v>0</v>
      </c>
      <c r="G33" s="281"/>
      <c r="H33" s="133">
        <f>'Attendance Sheet'!C31</f>
        <v>0</v>
      </c>
      <c r="I33" s="280">
        <f>'Attendance Sheet'!D31</f>
        <v>0</v>
      </c>
      <c r="J33" s="281"/>
      <c r="K33" s="147">
        <f>'Attendance Sheet'!F31</f>
        <v>0</v>
      </c>
      <c r="L33" s="147">
        <f>'Attendance Sheet'!G31</f>
        <v>0</v>
      </c>
      <c r="M33" s="148">
        <f>'Attendance Sheet'!H31</f>
        <v>0</v>
      </c>
      <c r="N33" s="134">
        <f>'Attendance Sheet'!I31</f>
        <v>0</v>
      </c>
      <c r="O33" s="135">
        <f>'Attendance Sheet'!K31</f>
        <v>0</v>
      </c>
      <c r="P33" s="146">
        <f>'Attendance Sheet'!M31</f>
        <v>0</v>
      </c>
      <c r="Q33" s="146">
        <f>'Attendance Sheet'!N31</f>
        <v>0</v>
      </c>
      <c r="R33" s="136">
        <f>('Attendance Sheet'!AT31+'Attendance Sheet'!AU31)</f>
        <v>0</v>
      </c>
      <c r="S33" s="137"/>
      <c r="T33" s="137"/>
      <c r="U33" s="138">
        <f t="shared" si="0"/>
        <v>0</v>
      </c>
      <c r="V33" s="139"/>
      <c r="W33" s="139"/>
      <c r="X33" s="138">
        <f t="shared" si="1"/>
        <v>0</v>
      </c>
      <c r="Y33" s="175">
        <f t="shared" si="2"/>
        <v>0</v>
      </c>
      <c r="Z33" s="157">
        <f t="shared" si="3"/>
        <v>0</v>
      </c>
      <c r="AA33" s="6"/>
      <c r="AB33" s="6"/>
      <c r="AC33" s="6"/>
      <c r="AD33" s="6"/>
      <c r="AE33" s="6"/>
      <c r="AF33" s="6"/>
      <c r="AG33" s="6"/>
      <c r="AH33" s="6"/>
      <c r="AI33" s="6"/>
      <c r="AJ33" s="6"/>
      <c r="AK33" s="6"/>
      <c r="AL33" s="6"/>
    </row>
    <row r="34" spans="1:38" ht="33" customHeight="1">
      <c r="A34" s="131"/>
      <c r="B34" s="132"/>
      <c r="C34" s="132"/>
      <c r="D34" s="132"/>
      <c r="E34" s="133"/>
      <c r="F34" s="280">
        <f>'Attendance Sheet'!A32</f>
        <v>0</v>
      </c>
      <c r="G34" s="281"/>
      <c r="H34" s="133">
        <f>'Attendance Sheet'!C32</f>
        <v>0</v>
      </c>
      <c r="I34" s="280">
        <f>'Attendance Sheet'!D32</f>
        <v>0</v>
      </c>
      <c r="J34" s="281"/>
      <c r="K34" s="147">
        <f>'Attendance Sheet'!F32</f>
        <v>0</v>
      </c>
      <c r="L34" s="147">
        <f>'Attendance Sheet'!G32</f>
        <v>0</v>
      </c>
      <c r="M34" s="148">
        <f>'Attendance Sheet'!H32</f>
        <v>0</v>
      </c>
      <c r="N34" s="134">
        <f>'Attendance Sheet'!I32</f>
        <v>0</v>
      </c>
      <c r="O34" s="135">
        <f>'Attendance Sheet'!K32</f>
        <v>0</v>
      </c>
      <c r="P34" s="146">
        <f>'Attendance Sheet'!M32</f>
        <v>0</v>
      </c>
      <c r="Q34" s="146">
        <f>'Attendance Sheet'!N32</f>
        <v>0</v>
      </c>
      <c r="R34" s="136">
        <f>('Attendance Sheet'!AT32+'Attendance Sheet'!AU32)</f>
        <v>0</v>
      </c>
      <c r="S34" s="137"/>
      <c r="T34" s="137"/>
      <c r="U34" s="138">
        <f t="shared" si="0"/>
        <v>0</v>
      </c>
      <c r="V34" s="139"/>
      <c r="W34" s="139"/>
      <c r="X34" s="138">
        <f t="shared" si="1"/>
        <v>0</v>
      </c>
      <c r="Y34" s="175">
        <f t="shared" si="2"/>
        <v>0</v>
      </c>
      <c r="Z34" s="157">
        <f t="shared" si="3"/>
        <v>0</v>
      </c>
      <c r="AA34" s="6"/>
      <c r="AB34" s="6"/>
      <c r="AC34" s="6"/>
      <c r="AD34" s="6"/>
      <c r="AE34" s="6"/>
      <c r="AF34" s="6"/>
      <c r="AG34" s="6"/>
      <c r="AH34" s="6"/>
      <c r="AI34" s="6"/>
      <c r="AJ34" s="6"/>
      <c r="AK34" s="6"/>
      <c r="AL34" s="6"/>
    </row>
    <row r="35" spans="1:38" ht="33" customHeight="1">
      <c r="A35" s="131"/>
      <c r="B35" s="132"/>
      <c r="C35" s="132"/>
      <c r="D35" s="132"/>
      <c r="E35" s="133"/>
      <c r="F35" s="280">
        <f>'Attendance Sheet'!A33</f>
        <v>0</v>
      </c>
      <c r="G35" s="281"/>
      <c r="H35" s="133">
        <f>'Attendance Sheet'!C33</f>
        <v>0</v>
      </c>
      <c r="I35" s="280">
        <f>'Attendance Sheet'!D33</f>
        <v>0</v>
      </c>
      <c r="J35" s="281"/>
      <c r="K35" s="147">
        <f>'Attendance Sheet'!F33</f>
        <v>0</v>
      </c>
      <c r="L35" s="147">
        <f>'Attendance Sheet'!G33</f>
        <v>0</v>
      </c>
      <c r="M35" s="148">
        <f>'Attendance Sheet'!H33</f>
        <v>0</v>
      </c>
      <c r="N35" s="134">
        <f>'Attendance Sheet'!I33</f>
        <v>0</v>
      </c>
      <c r="O35" s="135">
        <f>'Attendance Sheet'!K33</f>
        <v>0</v>
      </c>
      <c r="P35" s="146">
        <f>'Attendance Sheet'!M33</f>
        <v>0</v>
      </c>
      <c r="Q35" s="146">
        <f>'Attendance Sheet'!N33</f>
        <v>0</v>
      </c>
      <c r="R35" s="136">
        <f>('Attendance Sheet'!AT33+'Attendance Sheet'!AU33)</f>
        <v>0</v>
      </c>
      <c r="S35" s="137"/>
      <c r="T35" s="137"/>
      <c r="U35" s="138">
        <f t="shared" si="0"/>
        <v>0</v>
      </c>
      <c r="V35" s="139"/>
      <c r="W35" s="139"/>
      <c r="X35" s="138">
        <f t="shared" si="1"/>
        <v>0</v>
      </c>
      <c r="Y35" s="175">
        <f t="shared" si="2"/>
        <v>0</v>
      </c>
      <c r="Z35" s="157">
        <f t="shared" si="3"/>
        <v>0</v>
      </c>
      <c r="AA35" s="6"/>
      <c r="AB35" s="6"/>
      <c r="AC35" s="6"/>
      <c r="AD35" s="6"/>
      <c r="AE35" s="6"/>
      <c r="AF35" s="6"/>
      <c r="AG35" s="6"/>
      <c r="AH35" s="6"/>
      <c r="AI35" s="6"/>
      <c r="AJ35" s="6"/>
      <c r="AK35" s="6"/>
      <c r="AL35" s="6"/>
    </row>
    <row r="36" spans="1:38" ht="33" customHeight="1">
      <c r="A36" s="131"/>
      <c r="B36" s="132"/>
      <c r="C36" s="132"/>
      <c r="D36" s="132"/>
      <c r="E36" s="133"/>
      <c r="F36" s="280">
        <f>'Attendance Sheet'!A34</f>
        <v>0</v>
      </c>
      <c r="G36" s="281"/>
      <c r="H36" s="133">
        <f>'Attendance Sheet'!C34</f>
        <v>0</v>
      </c>
      <c r="I36" s="280">
        <f>'Attendance Sheet'!D34</f>
        <v>0</v>
      </c>
      <c r="J36" s="281"/>
      <c r="K36" s="147">
        <f>'Attendance Sheet'!F34</f>
        <v>0</v>
      </c>
      <c r="L36" s="147">
        <f>'Attendance Sheet'!G34</f>
        <v>0</v>
      </c>
      <c r="M36" s="148">
        <f>'Attendance Sheet'!H34</f>
        <v>0</v>
      </c>
      <c r="N36" s="134">
        <f>'Attendance Sheet'!I34</f>
        <v>0</v>
      </c>
      <c r="O36" s="135">
        <f>'Attendance Sheet'!K34</f>
        <v>0</v>
      </c>
      <c r="P36" s="146">
        <f>'Attendance Sheet'!M34</f>
        <v>0</v>
      </c>
      <c r="Q36" s="146">
        <f>'Attendance Sheet'!N34</f>
        <v>0</v>
      </c>
      <c r="R36" s="136">
        <f>('Attendance Sheet'!AT34+'Attendance Sheet'!AU34)</f>
        <v>0</v>
      </c>
      <c r="S36" s="137"/>
      <c r="T36" s="137"/>
      <c r="U36" s="138">
        <f t="shared" si="0"/>
        <v>0</v>
      </c>
      <c r="V36" s="139"/>
      <c r="W36" s="139"/>
      <c r="X36" s="138">
        <f t="shared" si="1"/>
        <v>0</v>
      </c>
      <c r="Y36" s="175">
        <f t="shared" si="2"/>
        <v>0</v>
      </c>
      <c r="Z36" s="157">
        <f t="shared" si="3"/>
        <v>0</v>
      </c>
      <c r="AA36" s="6"/>
      <c r="AB36" s="6"/>
      <c r="AC36" s="6"/>
      <c r="AD36" s="6"/>
      <c r="AE36" s="6"/>
      <c r="AF36" s="6"/>
      <c r="AG36" s="6"/>
      <c r="AH36" s="6"/>
      <c r="AI36" s="6"/>
      <c r="AJ36" s="6"/>
      <c r="AK36" s="6"/>
      <c r="AL36" s="6"/>
    </row>
    <row r="37" spans="1:38" ht="33" customHeight="1">
      <c r="A37" s="131"/>
      <c r="B37" s="132"/>
      <c r="C37" s="132"/>
      <c r="D37" s="132"/>
      <c r="E37" s="133"/>
      <c r="F37" s="280">
        <f>'Attendance Sheet'!A35</f>
        <v>0</v>
      </c>
      <c r="G37" s="281"/>
      <c r="H37" s="133">
        <f>'Attendance Sheet'!C35</f>
        <v>0</v>
      </c>
      <c r="I37" s="280">
        <f>'Attendance Sheet'!D35</f>
        <v>0</v>
      </c>
      <c r="J37" s="281"/>
      <c r="K37" s="147">
        <f>'Attendance Sheet'!F35</f>
        <v>0</v>
      </c>
      <c r="L37" s="147">
        <f>'Attendance Sheet'!G35</f>
        <v>0</v>
      </c>
      <c r="M37" s="148">
        <f>'Attendance Sheet'!H35</f>
        <v>0</v>
      </c>
      <c r="N37" s="134">
        <f>'Attendance Sheet'!I35</f>
        <v>0</v>
      </c>
      <c r="O37" s="135">
        <f>'Attendance Sheet'!K35</f>
        <v>0</v>
      </c>
      <c r="P37" s="146">
        <f>'Attendance Sheet'!M35</f>
        <v>0</v>
      </c>
      <c r="Q37" s="146">
        <f>'Attendance Sheet'!N35</f>
        <v>0</v>
      </c>
      <c r="R37" s="136">
        <f>('Attendance Sheet'!AT35+'Attendance Sheet'!AU35)</f>
        <v>0</v>
      </c>
      <c r="S37" s="137"/>
      <c r="T37" s="137"/>
      <c r="U37" s="138">
        <f t="shared" si="0"/>
        <v>0</v>
      </c>
      <c r="V37" s="139"/>
      <c r="W37" s="139"/>
      <c r="X37" s="138">
        <f t="shared" si="1"/>
        <v>0</v>
      </c>
      <c r="Y37" s="175">
        <f t="shared" si="2"/>
        <v>0</v>
      </c>
      <c r="Z37" s="157">
        <f t="shared" si="3"/>
        <v>0</v>
      </c>
      <c r="AA37" s="6"/>
      <c r="AB37" s="6"/>
      <c r="AC37" s="6"/>
      <c r="AD37" s="6"/>
      <c r="AE37" s="6"/>
      <c r="AF37" s="6"/>
      <c r="AG37" s="6"/>
      <c r="AH37" s="6"/>
      <c r="AI37" s="6"/>
      <c r="AJ37" s="6"/>
      <c r="AK37" s="6"/>
      <c r="AL37" s="6"/>
    </row>
    <row r="38" spans="1:38" ht="33" customHeight="1">
      <c r="A38" s="131"/>
      <c r="B38" s="132"/>
      <c r="C38" s="132"/>
      <c r="D38" s="132"/>
      <c r="E38" s="133"/>
      <c r="F38" s="280">
        <f>'Attendance Sheet'!A36</f>
        <v>0</v>
      </c>
      <c r="G38" s="281"/>
      <c r="H38" s="133">
        <f>'Attendance Sheet'!C36</f>
        <v>0</v>
      </c>
      <c r="I38" s="280">
        <f>'Attendance Sheet'!D36</f>
        <v>0</v>
      </c>
      <c r="J38" s="281"/>
      <c r="K38" s="147">
        <f>'Attendance Sheet'!F36</f>
        <v>0</v>
      </c>
      <c r="L38" s="147">
        <f>'Attendance Sheet'!G36</f>
        <v>0</v>
      </c>
      <c r="M38" s="148">
        <f>'Attendance Sheet'!H36</f>
        <v>0</v>
      </c>
      <c r="N38" s="134">
        <f>'Attendance Sheet'!I36</f>
        <v>0</v>
      </c>
      <c r="O38" s="135">
        <f>'Attendance Sheet'!K36</f>
        <v>0</v>
      </c>
      <c r="P38" s="146">
        <f>'Attendance Sheet'!M36</f>
        <v>0</v>
      </c>
      <c r="Q38" s="146">
        <f>'Attendance Sheet'!N36</f>
        <v>0</v>
      </c>
      <c r="R38" s="136">
        <f>('Attendance Sheet'!AT36+'Attendance Sheet'!AU36)</f>
        <v>0</v>
      </c>
      <c r="S38" s="137"/>
      <c r="T38" s="137"/>
      <c r="U38" s="138">
        <f t="shared" si="0"/>
        <v>0</v>
      </c>
      <c r="V38" s="139"/>
      <c r="W38" s="139"/>
      <c r="X38" s="138">
        <f t="shared" si="1"/>
        <v>0</v>
      </c>
      <c r="Y38" s="175">
        <f t="shared" si="2"/>
        <v>0</v>
      </c>
      <c r="Z38" s="157">
        <f t="shared" si="3"/>
        <v>0</v>
      </c>
      <c r="AA38" s="6"/>
      <c r="AB38" s="6"/>
      <c r="AC38" s="6"/>
      <c r="AD38" s="6"/>
      <c r="AE38" s="6"/>
      <c r="AF38" s="6"/>
      <c r="AG38" s="6"/>
      <c r="AH38" s="6"/>
      <c r="AI38" s="6"/>
      <c r="AJ38" s="6"/>
      <c r="AK38" s="6"/>
      <c r="AL38" s="6"/>
    </row>
    <row r="39" spans="1:38" ht="33" customHeight="1">
      <c r="A39" s="131"/>
      <c r="B39" s="132"/>
      <c r="C39" s="132"/>
      <c r="D39" s="132"/>
      <c r="E39" s="133"/>
      <c r="F39" s="280">
        <f>'Attendance Sheet'!A37</f>
        <v>0</v>
      </c>
      <c r="G39" s="281"/>
      <c r="H39" s="133">
        <f>'Attendance Sheet'!C37</f>
        <v>0</v>
      </c>
      <c r="I39" s="280">
        <f>'Attendance Sheet'!D37</f>
        <v>0</v>
      </c>
      <c r="J39" s="281"/>
      <c r="K39" s="147">
        <f>'Attendance Sheet'!F37</f>
        <v>0</v>
      </c>
      <c r="L39" s="147">
        <f>'Attendance Sheet'!G37</f>
        <v>0</v>
      </c>
      <c r="M39" s="148">
        <f>'Attendance Sheet'!H37</f>
        <v>0</v>
      </c>
      <c r="N39" s="134">
        <f>'Attendance Sheet'!I37</f>
        <v>0</v>
      </c>
      <c r="O39" s="135">
        <f>'Attendance Sheet'!K37</f>
        <v>0</v>
      </c>
      <c r="P39" s="146">
        <f>'Attendance Sheet'!M37</f>
        <v>0</v>
      </c>
      <c r="Q39" s="146">
        <f>'Attendance Sheet'!N37</f>
        <v>0</v>
      </c>
      <c r="R39" s="136">
        <f>('Attendance Sheet'!AT37+'Attendance Sheet'!AU37)</f>
        <v>0</v>
      </c>
      <c r="S39" s="137"/>
      <c r="T39" s="137"/>
      <c r="U39" s="138">
        <f t="shared" si="0"/>
        <v>0</v>
      </c>
      <c r="V39" s="139"/>
      <c r="W39" s="139"/>
      <c r="X39" s="138">
        <f t="shared" si="1"/>
        <v>0</v>
      </c>
      <c r="Y39" s="175">
        <f t="shared" si="2"/>
        <v>0</v>
      </c>
      <c r="Z39" s="157">
        <f t="shared" si="3"/>
        <v>0</v>
      </c>
      <c r="AA39" s="6"/>
      <c r="AB39" s="6"/>
      <c r="AC39" s="6"/>
      <c r="AD39" s="6"/>
      <c r="AE39" s="6"/>
      <c r="AF39" s="6"/>
      <c r="AG39" s="6"/>
      <c r="AH39" s="6"/>
      <c r="AI39" s="6"/>
      <c r="AJ39" s="6"/>
      <c r="AK39" s="6"/>
      <c r="AL39" s="6"/>
    </row>
    <row r="40" spans="1:38" ht="33" customHeight="1">
      <c r="A40" s="131"/>
      <c r="B40" s="132"/>
      <c r="C40" s="132"/>
      <c r="D40" s="132"/>
      <c r="E40" s="133"/>
      <c r="F40" s="280">
        <f>'Attendance Sheet'!A38</f>
        <v>0</v>
      </c>
      <c r="G40" s="281"/>
      <c r="H40" s="133">
        <f>'Attendance Sheet'!C38</f>
        <v>0</v>
      </c>
      <c r="I40" s="280">
        <f>'Attendance Sheet'!D38</f>
        <v>0</v>
      </c>
      <c r="J40" s="281"/>
      <c r="K40" s="147">
        <f>'Attendance Sheet'!F38</f>
        <v>0</v>
      </c>
      <c r="L40" s="147">
        <f>'Attendance Sheet'!G38</f>
        <v>0</v>
      </c>
      <c r="M40" s="148">
        <f>'Attendance Sheet'!H38</f>
        <v>0</v>
      </c>
      <c r="N40" s="134">
        <f>'Attendance Sheet'!I38</f>
        <v>0</v>
      </c>
      <c r="O40" s="135">
        <f>'Attendance Sheet'!K38</f>
        <v>0</v>
      </c>
      <c r="P40" s="146">
        <f>'Attendance Sheet'!M38</f>
        <v>0</v>
      </c>
      <c r="Q40" s="146">
        <f>'Attendance Sheet'!N38</f>
        <v>0</v>
      </c>
      <c r="R40" s="136">
        <f>('Attendance Sheet'!AT38+'Attendance Sheet'!AU38)</f>
        <v>0</v>
      </c>
      <c r="S40" s="137"/>
      <c r="T40" s="137"/>
      <c r="U40" s="138">
        <f t="shared" si="0"/>
        <v>0</v>
      </c>
      <c r="V40" s="139"/>
      <c r="W40" s="139"/>
      <c r="X40" s="138">
        <f t="shared" si="1"/>
        <v>0</v>
      </c>
      <c r="Y40" s="175">
        <f t="shared" si="2"/>
        <v>0</v>
      </c>
      <c r="Z40" s="157">
        <f t="shared" si="3"/>
        <v>0</v>
      </c>
      <c r="AA40" s="6"/>
      <c r="AB40" s="6"/>
      <c r="AC40" s="6"/>
      <c r="AD40" s="6"/>
      <c r="AE40" s="6"/>
      <c r="AF40" s="6"/>
      <c r="AG40" s="6"/>
      <c r="AH40" s="6"/>
      <c r="AI40" s="6"/>
      <c r="AJ40" s="6"/>
      <c r="AK40" s="6"/>
      <c r="AL40" s="6"/>
    </row>
    <row r="41" spans="1:38" ht="12.75" customHeight="1">
      <c r="A41" s="341" t="s">
        <v>19</v>
      </c>
      <c r="B41" s="342"/>
      <c r="C41" s="5"/>
      <c r="D41" s="226"/>
      <c r="E41" s="226"/>
      <c r="F41" s="226"/>
      <c r="G41" s="226"/>
      <c r="H41" s="226"/>
      <c r="I41" s="226"/>
      <c r="J41" s="226"/>
      <c r="K41" s="226"/>
      <c r="L41" s="226"/>
      <c r="M41" s="226"/>
      <c r="N41" s="226"/>
      <c r="O41" s="226"/>
      <c r="P41" s="226"/>
      <c r="Q41" s="226"/>
      <c r="R41" s="226"/>
      <c r="S41" s="226"/>
      <c r="T41" s="226"/>
      <c r="U41" s="226"/>
      <c r="V41" s="226"/>
      <c r="W41" s="226"/>
      <c r="X41" s="227"/>
      <c r="Y41" s="352" t="s">
        <v>20</v>
      </c>
      <c r="Z41" s="349">
        <f>SUM(Z23:Z40)</f>
        <v>0</v>
      </c>
      <c r="AA41" s="6"/>
      <c r="AB41" s="6"/>
      <c r="AC41" s="6"/>
      <c r="AD41" s="6"/>
      <c r="AE41" s="6"/>
      <c r="AF41" s="6"/>
      <c r="AG41" s="6"/>
      <c r="AH41" s="6"/>
      <c r="AI41" s="6"/>
      <c r="AJ41" s="6"/>
      <c r="AK41" s="6"/>
      <c r="AL41" s="6"/>
    </row>
    <row r="42" spans="1:38" ht="12.75">
      <c r="A42" s="354"/>
      <c r="B42" s="355"/>
      <c r="C42" s="355"/>
      <c r="D42" s="355"/>
      <c r="E42" s="355"/>
      <c r="F42" s="355"/>
      <c r="G42" s="355"/>
      <c r="H42" s="355"/>
      <c r="I42" s="355"/>
      <c r="J42" s="355"/>
      <c r="K42" s="355"/>
      <c r="L42" s="355"/>
      <c r="M42" s="355"/>
      <c r="N42" s="355"/>
      <c r="O42" s="355"/>
      <c r="P42" s="355"/>
      <c r="Q42" s="355"/>
      <c r="R42" s="355"/>
      <c r="S42" s="355"/>
      <c r="T42" s="355"/>
      <c r="U42" s="355"/>
      <c r="V42" s="355"/>
      <c r="W42" s="355"/>
      <c r="X42" s="356"/>
      <c r="Y42" s="352"/>
      <c r="Z42" s="350"/>
      <c r="AA42" s="6"/>
      <c r="AB42" s="6"/>
      <c r="AC42" s="6"/>
      <c r="AD42" s="6"/>
      <c r="AE42" s="6"/>
      <c r="AF42" s="6"/>
      <c r="AG42" s="6"/>
      <c r="AH42" s="6"/>
      <c r="AI42" s="6"/>
      <c r="AJ42" s="6"/>
      <c r="AK42" s="6"/>
      <c r="AL42" s="6"/>
    </row>
    <row r="43" spans="1:38" ht="46.5" customHeight="1" thickBot="1">
      <c r="A43" s="357"/>
      <c r="B43" s="358"/>
      <c r="C43" s="358"/>
      <c r="D43" s="358"/>
      <c r="E43" s="358"/>
      <c r="F43" s="358"/>
      <c r="G43" s="358"/>
      <c r="H43" s="358"/>
      <c r="I43" s="358"/>
      <c r="J43" s="358"/>
      <c r="K43" s="358"/>
      <c r="L43" s="358"/>
      <c r="M43" s="358"/>
      <c r="N43" s="358"/>
      <c r="O43" s="358"/>
      <c r="P43" s="358"/>
      <c r="Q43" s="358"/>
      <c r="R43" s="358"/>
      <c r="S43" s="358"/>
      <c r="T43" s="358"/>
      <c r="U43" s="358"/>
      <c r="V43" s="358"/>
      <c r="W43" s="358"/>
      <c r="X43" s="359"/>
      <c r="Y43" s="353"/>
      <c r="Z43" s="351"/>
      <c r="AA43" s="6"/>
      <c r="AB43" s="6"/>
      <c r="AC43" s="6"/>
      <c r="AD43" s="6"/>
      <c r="AE43" s="6"/>
      <c r="AF43" s="6"/>
      <c r="AG43" s="6"/>
      <c r="AH43" s="6"/>
      <c r="AI43" s="6"/>
      <c r="AJ43" s="6"/>
      <c r="AK43" s="6"/>
      <c r="AL43" s="6"/>
    </row>
    <row r="44" spans="1:38" ht="12.75">
      <c r="A44" s="8"/>
      <c r="B44" s="8"/>
      <c r="C44" s="8"/>
      <c r="D44" s="8"/>
      <c r="E44" s="8"/>
      <c r="F44" s="8"/>
      <c r="G44" s="8"/>
      <c r="H44" s="8"/>
      <c r="I44" s="8"/>
      <c r="J44" s="8"/>
      <c r="K44" s="8"/>
      <c r="L44" s="8"/>
      <c r="M44" s="8"/>
      <c r="N44" s="8"/>
      <c r="O44" s="8"/>
      <c r="P44" s="8"/>
      <c r="Q44" s="8"/>
      <c r="R44" s="8"/>
      <c r="S44" s="8"/>
      <c r="T44" s="8"/>
      <c r="U44" s="8"/>
      <c r="V44" s="8"/>
      <c r="W44" s="8"/>
      <c r="X44" s="8"/>
      <c r="Y44" s="8"/>
      <c r="Z44" s="8"/>
      <c r="AA44" s="6"/>
      <c r="AB44" s="6"/>
      <c r="AC44" s="6"/>
      <c r="AD44" s="6"/>
      <c r="AE44" s="6"/>
      <c r="AF44" s="6"/>
      <c r="AG44" s="6"/>
      <c r="AH44" s="6"/>
      <c r="AI44" s="6"/>
      <c r="AJ44" s="6"/>
      <c r="AK44" s="6"/>
      <c r="AL44" s="6"/>
    </row>
    <row r="45" spans="1:38"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26" ht="12.75">
      <c r="A75" s="9"/>
      <c r="B75" s="9"/>
      <c r="C75" s="9"/>
      <c r="D75" s="9"/>
      <c r="E75" s="9"/>
      <c r="F75" s="9"/>
      <c r="G75" s="9"/>
      <c r="H75" s="9"/>
      <c r="I75" s="9"/>
      <c r="J75" s="9"/>
      <c r="K75" s="9"/>
      <c r="L75" s="9"/>
      <c r="M75" s="9"/>
      <c r="N75" s="9"/>
      <c r="O75" s="9"/>
      <c r="P75" s="9"/>
      <c r="Q75" s="9"/>
      <c r="R75" s="9"/>
      <c r="S75" s="9"/>
      <c r="T75" s="9"/>
      <c r="U75" s="9"/>
      <c r="V75" s="9"/>
      <c r="W75" s="9"/>
      <c r="X75" s="9"/>
      <c r="Y75" s="9"/>
      <c r="Z75" s="9"/>
    </row>
  </sheetData>
  <sheetProtection password="FCE2" sheet="1" objects="1" scenarios="1"/>
  <mergeCells count="106">
    <mergeCell ref="X9:Z9"/>
    <mergeCell ref="X10:Z13"/>
    <mergeCell ref="X1:Z1"/>
    <mergeCell ref="X4:Z4"/>
    <mergeCell ref="X2:Z3"/>
    <mergeCell ref="X5:Z8"/>
    <mergeCell ref="F31:G31"/>
    <mergeCell ref="I31:J31"/>
    <mergeCell ref="F32:G32"/>
    <mergeCell ref="I32:J32"/>
    <mergeCell ref="F33:G33"/>
    <mergeCell ref="I33:J33"/>
    <mergeCell ref="F34:G34"/>
    <mergeCell ref="I34:J34"/>
    <mergeCell ref="F29:G29"/>
    <mergeCell ref="I29:J29"/>
    <mergeCell ref="F30:G30"/>
    <mergeCell ref="I30:J30"/>
    <mergeCell ref="F28:G28"/>
    <mergeCell ref="I28:J28"/>
    <mergeCell ref="F26:G26"/>
    <mergeCell ref="I26:J26"/>
    <mergeCell ref="F27:G27"/>
    <mergeCell ref="I27:J27"/>
    <mergeCell ref="F24:G24"/>
    <mergeCell ref="I24:J24"/>
    <mergeCell ref="F25:G25"/>
    <mergeCell ref="I25:J25"/>
    <mergeCell ref="A11:J12"/>
    <mergeCell ref="A4:A9"/>
    <mergeCell ref="B4:J4"/>
    <mergeCell ref="B7:J8"/>
    <mergeCell ref="B9:J9"/>
    <mergeCell ref="B5:J6"/>
    <mergeCell ref="S1:W1"/>
    <mergeCell ref="S2:W3"/>
    <mergeCell ref="S4:W4"/>
    <mergeCell ref="S5:W6"/>
    <mergeCell ref="Z41:Z43"/>
    <mergeCell ref="Y41:Y43"/>
    <mergeCell ref="A42:X43"/>
    <mergeCell ref="S9:W9"/>
    <mergeCell ref="S10:W11"/>
    <mergeCell ref="A17:J18"/>
    <mergeCell ref="K13:V13"/>
    <mergeCell ref="K14:V15"/>
    <mergeCell ref="K16:V16"/>
    <mergeCell ref="K17:V18"/>
    <mergeCell ref="W21:W22"/>
    <mergeCell ref="A41:B41"/>
    <mergeCell ref="D41:X41"/>
    <mergeCell ref="W14:W15"/>
    <mergeCell ref="W17:W18"/>
    <mergeCell ref="F23:G23"/>
    <mergeCell ref="I23:J23"/>
    <mergeCell ref="N21:N22"/>
    <mergeCell ref="A14:J15"/>
    <mergeCell ref="F21:J21"/>
    <mergeCell ref="F19:N20"/>
    <mergeCell ref="M21:M22"/>
    <mergeCell ref="Z19:Z22"/>
    <mergeCell ref="S21:T21"/>
    <mergeCell ref="S19:U20"/>
    <mergeCell ref="X21:X22"/>
    <mergeCell ref="V19:X20"/>
    <mergeCell ref="Y19:Y22"/>
    <mergeCell ref="U21:U22"/>
    <mergeCell ref="V21:V22"/>
    <mergeCell ref="L21:L22"/>
    <mergeCell ref="A21:A22"/>
    <mergeCell ref="B21:B22"/>
    <mergeCell ref="C21:D21"/>
    <mergeCell ref="K21:K22"/>
    <mergeCell ref="F22:G22"/>
    <mergeCell ref="P21:P22"/>
    <mergeCell ref="I22:J22"/>
    <mergeCell ref="K9:R9"/>
    <mergeCell ref="K10:R11"/>
    <mergeCell ref="O21:O22"/>
    <mergeCell ref="R21:R22"/>
    <mergeCell ref="Q21:Q22"/>
    <mergeCell ref="P19:R20"/>
    <mergeCell ref="K12:W12"/>
    <mergeCell ref="A16:J16"/>
    <mergeCell ref="A1:J3"/>
    <mergeCell ref="A20:D20"/>
    <mergeCell ref="A19:D19"/>
    <mergeCell ref="K1:R1"/>
    <mergeCell ref="K2:R3"/>
    <mergeCell ref="K4:R4"/>
    <mergeCell ref="K5:R6"/>
    <mergeCell ref="A10:J10"/>
    <mergeCell ref="K7:W8"/>
    <mergeCell ref="A13:J13"/>
    <mergeCell ref="F35:G35"/>
    <mergeCell ref="I35:J35"/>
    <mergeCell ref="F36:G36"/>
    <mergeCell ref="I36:J36"/>
    <mergeCell ref="F37:G37"/>
    <mergeCell ref="I37:J37"/>
    <mergeCell ref="F38:G38"/>
    <mergeCell ref="I38:J38"/>
    <mergeCell ref="F39:G39"/>
    <mergeCell ref="I39:J39"/>
    <mergeCell ref="F40:G40"/>
    <mergeCell ref="I40:J40"/>
  </mergeCells>
  <printOptions horizontalCentered="1"/>
  <pageMargins left="0.2" right="0.2" top="0.24" bottom="0.32" header="0.17" footer="0.17"/>
  <pageSetup fitToHeight="1" fitToWidth="1" horizontalDpi="300" verticalDpi="300" orientation="landscape" scale="57" r:id="rId1"/>
  <headerFooter alignWithMargins="0">
    <oddFooter>&amp;LForm DJS 1003 - Revised January 2006&amp;C&amp;F&amp;RPage &amp;P</oddFooter>
  </headerFooter>
</worksheet>
</file>

<file path=xl/worksheets/sheet4.xml><?xml version="1.0" encoding="utf-8"?>
<worksheet xmlns="http://schemas.openxmlformats.org/spreadsheetml/2006/main" xmlns:r="http://schemas.openxmlformats.org/officeDocument/2006/relationships">
  <dimension ref="A1:F23"/>
  <sheetViews>
    <sheetView workbookViewId="0" topLeftCell="A1">
      <selection activeCell="D7" sqref="D7"/>
    </sheetView>
  </sheetViews>
  <sheetFormatPr defaultColWidth="9.140625" defaultRowHeight="12.75"/>
  <cols>
    <col min="1" max="1" width="17.421875" style="0" customWidth="1"/>
    <col min="2" max="2" width="30.140625" style="0" customWidth="1"/>
    <col min="3" max="3" width="18.421875" style="0" customWidth="1"/>
    <col min="4" max="4" width="23.00390625" style="0" customWidth="1"/>
  </cols>
  <sheetData>
    <row r="1" spans="1:4" ht="15.75">
      <c r="A1" s="418" t="s">
        <v>457</v>
      </c>
      <c r="B1" s="418"/>
      <c r="C1" s="418"/>
      <c r="D1" s="418"/>
    </row>
    <row r="2" spans="1:4" ht="15.75">
      <c r="A2" s="419" t="s">
        <v>510</v>
      </c>
      <c r="B2" s="419"/>
      <c r="C2" s="419"/>
      <c r="D2" s="419"/>
    </row>
    <row r="3" spans="1:4" ht="15.75">
      <c r="A3" s="419" t="s">
        <v>511</v>
      </c>
      <c r="B3" s="419"/>
      <c r="C3" s="419"/>
      <c r="D3" s="419"/>
    </row>
    <row r="4" spans="1:4" ht="15.75">
      <c r="A4" s="100"/>
      <c r="B4" s="100"/>
      <c r="C4" s="100"/>
      <c r="D4" s="100"/>
    </row>
    <row r="5" spans="1:4" ht="15.75">
      <c r="A5" s="100"/>
      <c r="B5" s="100"/>
      <c r="C5" s="100"/>
      <c r="D5" s="100"/>
    </row>
    <row r="6" spans="1:4" s="127" customFormat="1" ht="32.25" thickBot="1">
      <c r="A6" s="125" t="s">
        <v>458</v>
      </c>
      <c r="B6" s="125" t="s">
        <v>494</v>
      </c>
      <c r="C6" s="126" t="s">
        <v>432</v>
      </c>
      <c r="D6" s="126" t="s">
        <v>495</v>
      </c>
    </row>
    <row r="7" spans="1:6" ht="24" customHeight="1" thickTop="1">
      <c r="A7" s="171" t="s">
        <v>505</v>
      </c>
      <c r="B7" s="101" t="s">
        <v>479</v>
      </c>
      <c r="C7" s="102" t="s">
        <v>496</v>
      </c>
      <c r="D7" s="103" t="s">
        <v>697</v>
      </c>
      <c r="F7" s="176"/>
    </row>
    <row r="8" spans="1:6" ht="24" customHeight="1">
      <c r="A8" s="172"/>
      <c r="B8" s="104" t="s">
        <v>480</v>
      </c>
      <c r="C8" s="105"/>
      <c r="D8" s="106"/>
      <c r="F8" s="176"/>
    </row>
    <row r="9" spans="1:6" ht="24" customHeight="1">
      <c r="A9" s="172"/>
      <c r="B9" s="104" t="s">
        <v>481</v>
      </c>
      <c r="C9" s="105"/>
      <c r="D9" s="106"/>
      <c r="F9" s="176"/>
    </row>
    <row r="10" spans="1:6" ht="24" customHeight="1">
      <c r="A10" s="113"/>
      <c r="B10" s="107" t="s">
        <v>482</v>
      </c>
      <c r="C10" s="108"/>
      <c r="D10" s="109"/>
      <c r="F10" s="176"/>
    </row>
    <row r="11" spans="1:6" ht="24" customHeight="1">
      <c r="A11" s="173" t="s">
        <v>506</v>
      </c>
      <c r="B11" s="110" t="s">
        <v>483</v>
      </c>
      <c r="C11" s="111" t="s">
        <v>498</v>
      </c>
      <c r="D11" s="112" t="s">
        <v>497</v>
      </c>
      <c r="F11" s="176"/>
    </row>
    <row r="12" spans="1:6" ht="24" customHeight="1">
      <c r="A12" s="172"/>
      <c r="B12" s="104" t="s">
        <v>480</v>
      </c>
      <c r="C12" s="105"/>
      <c r="D12" s="106"/>
      <c r="F12" s="176"/>
    </row>
    <row r="13" spans="1:6" ht="24" customHeight="1">
      <c r="A13" s="172"/>
      <c r="B13" s="104" t="s">
        <v>484</v>
      </c>
      <c r="C13" s="105"/>
      <c r="D13" s="106"/>
      <c r="F13" s="176"/>
    </row>
    <row r="14" spans="1:6" ht="24" customHeight="1">
      <c r="A14" s="113"/>
      <c r="B14" s="107" t="s">
        <v>482</v>
      </c>
      <c r="C14" s="108"/>
      <c r="D14" s="109"/>
      <c r="F14" s="176"/>
    </row>
    <row r="15" spans="1:6" ht="24" customHeight="1">
      <c r="A15" s="174" t="s">
        <v>507</v>
      </c>
      <c r="B15" s="114" t="s">
        <v>485</v>
      </c>
      <c r="C15" s="115" t="s">
        <v>504</v>
      </c>
      <c r="D15" s="177" t="s">
        <v>499</v>
      </c>
      <c r="E15" s="176"/>
      <c r="F15" s="176"/>
    </row>
    <row r="16" spans="1:6" ht="24" customHeight="1">
      <c r="A16" s="121"/>
      <c r="B16" s="122" t="s">
        <v>486</v>
      </c>
      <c r="C16" s="123"/>
      <c r="D16" s="177"/>
      <c r="E16" s="176"/>
      <c r="F16" s="176"/>
    </row>
    <row r="17" spans="1:5" ht="24" customHeight="1">
      <c r="A17" s="117"/>
      <c r="B17" s="118" t="s">
        <v>487</v>
      </c>
      <c r="C17" s="119"/>
      <c r="D17" s="120"/>
      <c r="E17" s="176"/>
    </row>
    <row r="18" spans="1:5" ht="24" customHeight="1">
      <c r="A18" s="173" t="s">
        <v>508</v>
      </c>
      <c r="B18" s="110" t="s">
        <v>488</v>
      </c>
      <c r="C18" s="111" t="s">
        <v>500</v>
      </c>
      <c r="D18" s="116" t="s">
        <v>501</v>
      </c>
      <c r="E18" s="176"/>
    </row>
    <row r="19" spans="1:5" ht="24" customHeight="1">
      <c r="A19" s="172"/>
      <c r="B19" s="104" t="s">
        <v>489</v>
      </c>
      <c r="C19" s="105"/>
      <c r="D19" s="177"/>
      <c r="E19" s="176"/>
    </row>
    <row r="20" spans="1:5" ht="24" customHeight="1">
      <c r="A20" s="113"/>
      <c r="B20" s="107" t="s">
        <v>490</v>
      </c>
      <c r="C20" s="108"/>
      <c r="D20" s="120"/>
      <c r="E20" s="176"/>
    </row>
    <row r="21" spans="1:5" ht="24" customHeight="1">
      <c r="A21" s="174" t="s">
        <v>509</v>
      </c>
      <c r="B21" s="114" t="s">
        <v>491</v>
      </c>
      <c r="C21" s="115" t="s">
        <v>503</v>
      </c>
      <c r="D21" s="184" t="s">
        <v>502</v>
      </c>
      <c r="E21" s="176"/>
    </row>
    <row r="22" spans="1:5" ht="24" customHeight="1">
      <c r="A22" s="121"/>
      <c r="B22" s="122" t="s">
        <v>492</v>
      </c>
      <c r="C22" s="123"/>
      <c r="D22" s="183"/>
      <c r="E22" s="176"/>
    </row>
    <row r="23" spans="1:5" ht="24" customHeight="1">
      <c r="A23" s="117"/>
      <c r="B23" s="118" t="s">
        <v>493</v>
      </c>
      <c r="C23" s="119"/>
      <c r="D23" s="124"/>
      <c r="E23" s="176"/>
    </row>
  </sheetData>
  <sheetProtection password="FCE2" sheet="1" objects="1" scenarios="1"/>
  <mergeCells count="3">
    <mergeCell ref="A1:D1"/>
    <mergeCell ref="A2:D2"/>
    <mergeCell ref="A3:D3"/>
  </mergeCells>
  <hyperlinks>
    <hyperlink ref="D7" r:id="rId1" display="moorekp@djs.state.md.us"/>
  </hyperlinks>
  <printOptions/>
  <pageMargins left="0.76" right="0.43" top="0.68" bottom="0.75" header="0.17" footer="0.5"/>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pageSetUpPr fitToPage="1"/>
  </sheetPr>
  <dimension ref="A3:AA419"/>
  <sheetViews>
    <sheetView workbookViewId="0" topLeftCell="F1">
      <selection activeCell="I9" sqref="I9"/>
    </sheetView>
  </sheetViews>
  <sheetFormatPr defaultColWidth="9.140625" defaultRowHeight="12.75"/>
  <cols>
    <col min="1" max="1" width="44.57421875" style="52" customWidth="1"/>
    <col min="2" max="2" width="37.421875" style="52" customWidth="1"/>
    <col min="3" max="3" width="10.8515625" style="69" customWidth="1"/>
    <col min="4" max="4" width="6.57421875" style="52" hidden="1" customWidth="1"/>
    <col min="5" max="5" width="8.7109375" style="52" hidden="1" customWidth="1"/>
    <col min="6" max="6" width="37.8515625" style="52" customWidth="1"/>
    <col min="7" max="7" width="17.57421875" style="52" customWidth="1"/>
    <col min="8" max="8" width="6.57421875" style="68" customWidth="1"/>
    <col min="9" max="9" width="10.00390625" style="52" bestFit="1" customWidth="1"/>
    <col min="10" max="10" width="10.00390625" style="52" hidden="1" customWidth="1"/>
    <col min="11" max="11" width="8.00390625" style="68" customWidth="1"/>
    <col min="12" max="16384" width="9.140625" style="52" customWidth="1"/>
  </cols>
  <sheetData>
    <row r="3" spans="1:2" ht="12.75">
      <c r="A3" s="82" t="s">
        <v>433</v>
      </c>
      <c r="B3" s="82"/>
    </row>
    <row r="4" ht="19.5" customHeight="1">
      <c r="A4" s="52" t="s">
        <v>524</v>
      </c>
    </row>
    <row r="5" spans="1:11" s="87" customFormat="1" ht="25.5" customHeight="1">
      <c r="A5" s="87" t="s">
        <v>67</v>
      </c>
      <c r="B5" s="87" t="s">
        <v>357</v>
      </c>
      <c r="C5" s="178" t="s">
        <v>430</v>
      </c>
      <c r="D5" s="87" t="s">
        <v>68</v>
      </c>
      <c r="E5" s="87" t="s">
        <v>69</v>
      </c>
      <c r="F5" s="87" t="s">
        <v>70</v>
      </c>
      <c r="G5" s="87" t="s">
        <v>71</v>
      </c>
      <c r="H5" s="87" t="s">
        <v>72</v>
      </c>
      <c r="I5" s="87" t="s">
        <v>73</v>
      </c>
      <c r="J5" s="87" t="s">
        <v>74</v>
      </c>
      <c r="K5" s="87" t="s">
        <v>75</v>
      </c>
    </row>
    <row r="7" spans="1:11" ht="12.75">
      <c r="A7" s="52" t="s">
        <v>81</v>
      </c>
      <c r="B7" s="52" t="s">
        <v>83</v>
      </c>
      <c r="C7" s="69" t="s">
        <v>82</v>
      </c>
      <c r="D7" s="52">
        <v>40</v>
      </c>
      <c r="E7" s="52">
        <v>95</v>
      </c>
      <c r="F7" s="52" t="s">
        <v>84</v>
      </c>
      <c r="G7" s="52" t="s">
        <v>85</v>
      </c>
      <c r="H7" s="68" t="s">
        <v>77</v>
      </c>
      <c r="I7" s="66">
        <v>210320000</v>
      </c>
      <c r="J7" s="66">
        <v>521532556</v>
      </c>
      <c r="K7" s="68">
        <v>2</v>
      </c>
    </row>
    <row r="8" spans="1:11" ht="12.75">
      <c r="A8" s="52" t="s">
        <v>86</v>
      </c>
      <c r="C8" s="69" t="s">
        <v>87</v>
      </c>
      <c r="D8" s="52">
        <v>40</v>
      </c>
      <c r="E8" s="52">
        <v>95</v>
      </c>
      <c r="F8" s="52" t="s">
        <v>88</v>
      </c>
      <c r="G8" s="52" t="s">
        <v>89</v>
      </c>
      <c r="H8" s="68" t="s">
        <v>77</v>
      </c>
      <c r="I8" s="66">
        <v>207460000</v>
      </c>
      <c r="J8" s="66">
        <v>520607923</v>
      </c>
      <c r="K8" s="68">
        <v>16</v>
      </c>
    </row>
    <row r="9" spans="1:11" ht="12.75">
      <c r="A9" s="52" t="s">
        <v>90</v>
      </c>
      <c r="B9" s="52" t="s">
        <v>92</v>
      </c>
      <c r="C9" s="69" t="s">
        <v>91</v>
      </c>
      <c r="D9" s="52">
        <v>40</v>
      </c>
      <c r="E9" s="52">
        <v>95</v>
      </c>
      <c r="F9" s="52" t="s">
        <v>93</v>
      </c>
      <c r="G9" s="52" t="s">
        <v>94</v>
      </c>
      <c r="H9" s="68" t="s">
        <v>77</v>
      </c>
      <c r="I9" s="66">
        <v>206220000</v>
      </c>
      <c r="J9" s="66">
        <v>520982574</v>
      </c>
      <c r="K9" s="68">
        <v>18</v>
      </c>
    </row>
    <row r="10" spans="1:11" ht="12.75">
      <c r="A10" s="52" t="s">
        <v>90</v>
      </c>
      <c r="B10" s="52" t="s">
        <v>96</v>
      </c>
      <c r="C10" s="69" t="s">
        <v>95</v>
      </c>
      <c r="D10" s="52">
        <v>40</v>
      </c>
      <c r="E10" s="52">
        <v>95</v>
      </c>
      <c r="F10" s="52" t="s">
        <v>93</v>
      </c>
      <c r="G10" s="52" t="s">
        <v>94</v>
      </c>
      <c r="H10" s="68" t="s">
        <v>77</v>
      </c>
      <c r="I10" s="66">
        <v>206220000</v>
      </c>
      <c r="J10" s="66">
        <v>526047882</v>
      </c>
      <c r="K10" s="68">
        <v>18</v>
      </c>
    </row>
    <row r="11" spans="1:12" ht="12.75">
      <c r="A11" s="52" t="s">
        <v>525</v>
      </c>
      <c r="B11" s="52" t="s">
        <v>526</v>
      </c>
      <c r="C11" s="69" t="s">
        <v>527</v>
      </c>
      <c r="F11" s="52" t="s">
        <v>528</v>
      </c>
      <c r="G11" s="52" t="s">
        <v>529</v>
      </c>
      <c r="H11" s="68" t="s">
        <v>530</v>
      </c>
      <c r="I11" s="66">
        <v>212120000</v>
      </c>
      <c r="J11" s="66">
        <v>520671428</v>
      </c>
      <c r="K11" s="68">
        <v>30</v>
      </c>
      <c r="L11"/>
    </row>
    <row r="12" spans="1:12" ht="12.75">
      <c r="A12" s="52" t="s">
        <v>525</v>
      </c>
      <c r="B12" s="52" t="s">
        <v>404</v>
      </c>
      <c r="C12" s="69" t="s">
        <v>531</v>
      </c>
      <c r="F12" s="52" t="s">
        <v>528</v>
      </c>
      <c r="G12" s="52" t="s">
        <v>529</v>
      </c>
      <c r="H12" s="68" t="s">
        <v>530</v>
      </c>
      <c r="I12" s="66">
        <v>212120000</v>
      </c>
      <c r="J12" s="66">
        <v>520671428</v>
      </c>
      <c r="K12" s="68">
        <v>30</v>
      </c>
      <c r="L12"/>
    </row>
    <row r="13" spans="1:11" ht="12.75">
      <c r="A13" s="52" t="s">
        <v>97</v>
      </c>
      <c r="B13" s="52" t="s">
        <v>99</v>
      </c>
      <c r="C13" s="69" t="s">
        <v>98</v>
      </c>
      <c r="D13" s="52">
        <v>40</v>
      </c>
      <c r="E13" s="52">
        <v>95</v>
      </c>
      <c r="F13" s="52" t="s">
        <v>100</v>
      </c>
      <c r="G13" s="52" t="s">
        <v>76</v>
      </c>
      <c r="H13" s="68" t="s">
        <v>77</v>
      </c>
      <c r="I13" s="66">
        <v>212020000</v>
      </c>
      <c r="J13" s="66">
        <v>520591538</v>
      </c>
      <c r="K13" s="68">
        <v>30</v>
      </c>
    </row>
    <row r="14" spans="1:11" ht="12.75">
      <c r="A14" s="52" t="s">
        <v>97</v>
      </c>
      <c r="B14" s="52" t="s">
        <v>102</v>
      </c>
      <c r="C14" s="69" t="s">
        <v>101</v>
      </c>
      <c r="D14" s="52">
        <v>40</v>
      </c>
      <c r="E14" s="52">
        <v>95</v>
      </c>
      <c r="F14" s="52" t="s">
        <v>100</v>
      </c>
      <c r="G14" s="52" t="s">
        <v>76</v>
      </c>
      <c r="H14" s="68" t="s">
        <v>77</v>
      </c>
      <c r="I14" s="66">
        <v>212020000</v>
      </c>
      <c r="J14" s="66">
        <v>520591538</v>
      </c>
      <c r="K14" s="68">
        <v>30</v>
      </c>
    </row>
    <row r="15" spans="1:11" ht="12.75">
      <c r="A15" s="52" t="s">
        <v>360</v>
      </c>
      <c r="B15" s="52" t="s">
        <v>359</v>
      </c>
      <c r="C15" s="69" t="s">
        <v>103</v>
      </c>
      <c r="D15" s="52">
        <v>40</v>
      </c>
      <c r="E15" s="52">
        <v>95</v>
      </c>
      <c r="F15" s="52" t="s">
        <v>104</v>
      </c>
      <c r="G15" s="52" t="s">
        <v>105</v>
      </c>
      <c r="H15" s="68" t="s">
        <v>77</v>
      </c>
      <c r="I15" s="66">
        <v>210930000</v>
      </c>
      <c r="J15" s="66">
        <v>520591538</v>
      </c>
      <c r="K15" s="68">
        <v>3</v>
      </c>
    </row>
    <row r="16" spans="1:11" ht="12.75">
      <c r="A16" s="52" t="s">
        <v>106</v>
      </c>
      <c r="C16" s="69" t="s">
        <v>107</v>
      </c>
      <c r="D16" s="52">
        <v>40</v>
      </c>
      <c r="E16" s="52">
        <v>95</v>
      </c>
      <c r="F16" s="52" t="s">
        <v>108</v>
      </c>
      <c r="G16" s="52" t="s">
        <v>109</v>
      </c>
      <c r="H16" s="68" t="s">
        <v>77</v>
      </c>
      <c r="I16" s="66">
        <v>207810000</v>
      </c>
      <c r="J16" s="66">
        <v>522242178</v>
      </c>
      <c r="K16" s="68">
        <v>15</v>
      </c>
    </row>
    <row r="17" spans="1:11" ht="25.5">
      <c r="A17" s="152" t="s">
        <v>532</v>
      </c>
      <c r="C17" s="69" t="s">
        <v>533</v>
      </c>
      <c r="F17" s="52" t="s">
        <v>534</v>
      </c>
      <c r="G17" s="52" t="s">
        <v>529</v>
      </c>
      <c r="H17" s="68" t="s">
        <v>530</v>
      </c>
      <c r="I17" s="66">
        <v>212150000</v>
      </c>
      <c r="J17" s="66">
        <v>521937786</v>
      </c>
      <c r="K17" s="68">
        <v>30</v>
      </c>
    </row>
    <row r="18" spans="1:11" ht="25.5">
      <c r="A18" s="152" t="s">
        <v>442</v>
      </c>
      <c r="B18" s="52" t="s">
        <v>358</v>
      </c>
      <c r="C18" s="69" t="s">
        <v>110</v>
      </c>
      <c r="D18" s="52">
        <v>40</v>
      </c>
      <c r="E18" s="52">
        <v>95</v>
      </c>
      <c r="F18" s="52" t="s">
        <v>111</v>
      </c>
      <c r="G18" s="52" t="s">
        <v>209</v>
      </c>
      <c r="H18" s="68" t="s">
        <v>77</v>
      </c>
      <c r="I18" s="66">
        <v>210460000</v>
      </c>
      <c r="J18" s="66">
        <v>520621633</v>
      </c>
      <c r="K18" s="68">
        <v>13</v>
      </c>
    </row>
    <row r="19" spans="1:11" ht="12.75">
      <c r="A19" s="52" t="s">
        <v>112</v>
      </c>
      <c r="C19" s="69" t="s">
        <v>113</v>
      </c>
      <c r="D19" s="52">
        <v>40</v>
      </c>
      <c r="E19" s="52">
        <v>95</v>
      </c>
      <c r="F19" s="52" t="s">
        <v>114</v>
      </c>
      <c r="G19" s="52" t="s">
        <v>76</v>
      </c>
      <c r="H19" s="68" t="s">
        <v>77</v>
      </c>
      <c r="I19" s="66">
        <v>212160000</v>
      </c>
      <c r="J19" s="66">
        <v>520591554</v>
      </c>
      <c r="K19" s="68">
        <v>30</v>
      </c>
    </row>
    <row r="20" spans="1:11" ht="12.75">
      <c r="A20" s="52" t="s">
        <v>361</v>
      </c>
      <c r="B20" s="52" t="s">
        <v>362</v>
      </c>
      <c r="C20" s="69" t="s">
        <v>115</v>
      </c>
      <c r="D20" s="52">
        <v>40</v>
      </c>
      <c r="E20" s="52">
        <v>95</v>
      </c>
      <c r="F20" s="52" t="s">
        <v>116</v>
      </c>
      <c r="G20" s="52" t="s">
        <v>76</v>
      </c>
      <c r="H20" s="68" t="s">
        <v>77</v>
      </c>
      <c r="I20" s="66">
        <v>212440000</v>
      </c>
      <c r="J20" s="66">
        <v>521569388</v>
      </c>
      <c r="K20" s="68">
        <v>3</v>
      </c>
    </row>
    <row r="21" spans="1:11" ht="12.75">
      <c r="A21" s="52" t="s">
        <v>363</v>
      </c>
      <c r="B21" s="52" t="s">
        <v>364</v>
      </c>
      <c r="C21" s="69" t="s">
        <v>117</v>
      </c>
      <c r="D21" s="52">
        <v>40</v>
      </c>
      <c r="E21" s="52">
        <v>95</v>
      </c>
      <c r="F21" s="52" t="s">
        <v>116</v>
      </c>
      <c r="G21" s="52" t="s">
        <v>76</v>
      </c>
      <c r="H21" s="68" t="s">
        <v>77</v>
      </c>
      <c r="I21" s="66">
        <v>212440000</v>
      </c>
      <c r="J21" s="66">
        <v>520591554</v>
      </c>
      <c r="K21" s="68">
        <v>30</v>
      </c>
    </row>
    <row r="22" spans="1:11" ht="12.75">
      <c r="A22" s="52" t="s">
        <v>365</v>
      </c>
      <c r="B22" s="52" t="s">
        <v>119</v>
      </c>
      <c r="C22" s="69" t="s">
        <v>118</v>
      </c>
      <c r="D22" s="52">
        <v>40</v>
      </c>
      <c r="E22" s="52">
        <v>95</v>
      </c>
      <c r="F22" s="52" t="s">
        <v>120</v>
      </c>
      <c r="G22" s="52" t="s">
        <v>121</v>
      </c>
      <c r="H22" s="68" t="s">
        <v>77</v>
      </c>
      <c r="I22" s="66">
        <v>217570000</v>
      </c>
      <c r="J22" s="66">
        <v>521874431</v>
      </c>
      <c r="K22" s="68">
        <v>6</v>
      </c>
    </row>
    <row r="23" spans="1:11" ht="12.75">
      <c r="A23" s="52" t="s">
        <v>122</v>
      </c>
      <c r="C23" s="69" t="s">
        <v>123</v>
      </c>
      <c r="D23" s="52">
        <v>40</v>
      </c>
      <c r="E23" s="52">
        <v>95</v>
      </c>
      <c r="F23" s="52" t="s">
        <v>124</v>
      </c>
      <c r="G23" s="52" t="s">
        <v>76</v>
      </c>
      <c r="H23" s="68" t="s">
        <v>77</v>
      </c>
      <c r="I23" s="66">
        <v>212010000</v>
      </c>
      <c r="J23" s="66">
        <v>521508258</v>
      </c>
      <c r="K23" s="68">
        <v>30</v>
      </c>
    </row>
    <row r="24" spans="1:12" ht="12.75">
      <c r="A24" s="52" t="s">
        <v>535</v>
      </c>
      <c r="C24" s="69" t="s">
        <v>536</v>
      </c>
      <c r="F24" s="52" t="s">
        <v>537</v>
      </c>
      <c r="G24" s="52" t="s">
        <v>529</v>
      </c>
      <c r="H24" s="68" t="s">
        <v>530</v>
      </c>
      <c r="I24" s="66">
        <v>212170000</v>
      </c>
      <c r="J24" s="66">
        <v>521842864</v>
      </c>
      <c r="K24" s="68">
        <v>30</v>
      </c>
      <c r="L24"/>
    </row>
    <row r="25" spans="1:11" ht="12.75">
      <c r="A25" s="52" t="s">
        <v>366</v>
      </c>
      <c r="B25" s="52" t="s">
        <v>126</v>
      </c>
      <c r="C25" s="69" t="s">
        <v>125</v>
      </c>
      <c r="D25" s="52">
        <v>40</v>
      </c>
      <c r="E25" s="52">
        <v>95</v>
      </c>
      <c r="F25" s="52" t="s">
        <v>127</v>
      </c>
      <c r="G25" s="52" t="s">
        <v>128</v>
      </c>
      <c r="H25" s="68" t="s">
        <v>77</v>
      </c>
      <c r="I25" s="66">
        <v>209020000</v>
      </c>
      <c r="J25" s="66">
        <v>530196524</v>
      </c>
      <c r="K25" s="68">
        <v>15</v>
      </c>
    </row>
    <row r="26" spans="1:11" ht="12.75">
      <c r="A26" s="52" t="s">
        <v>538</v>
      </c>
      <c r="B26" s="52" t="s">
        <v>130</v>
      </c>
      <c r="C26" s="69" t="s">
        <v>129</v>
      </c>
      <c r="D26" s="52">
        <v>40</v>
      </c>
      <c r="E26" s="52">
        <v>95</v>
      </c>
      <c r="F26" s="52" t="s">
        <v>131</v>
      </c>
      <c r="G26" s="52" t="s">
        <v>147</v>
      </c>
      <c r="H26" s="68" t="s">
        <v>132</v>
      </c>
      <c r="I26" s="66">
        <v>200010000</v>
      </c>
      <c r="J26" s="66">
        <v>530196524</v>
      </c>
      <c r="K26" s="68">
        <v>40</v>
      </c>
    </row>
    <row r="27" spans="1:11" ht="12.75">
      <c r="A27" s="52" t="s">
        <v>416</v>
      </c>
      <c r="B27" s="52" t="s">
        <v>417</v>
      </c>
      <c r="C27" s="69" t="s">
        <v>133</v>
      </c>
      <c r="D27" s="52">
        <v>40</v>
      </c>
      <c r="E27" s="52">
        <v>95</v>
      </c>
      <c r="F27" s="52" t="s">
        <v>134</v>
      </c>
      <c r="G27" s="52" t="s">
        <v>135</v>
      </c>
      <c r="H27" s="68" t="s">
        <v>77</v>
      </c>
      <c r="I27" s="66">
        <v>217950000</v>
      </c>
      <c r="J27" s="66">
        <v>521761434</v>
      </c>
      <c r="K27" s="68">
        <v>9</v>
      </c>
    </row>
    <row r="28" spans="1:16" ht="12.75">
      <c r="A28" s="52" t="s">
        <v>539</v>
      </c>
      <c r="C28" s="69" t="s">
        <v>540</v>
      </c>
      <c r="F28" s="52" t="s">
        <v>541</v>
      </c>
      <c r="G28" s="52" t="s">
        <v>529</v>
      </c>
      <c r="H28" s="68" t="s">
        <v>530</v>
      </c>
      <c r="I28" s="66">
        <v>212440000</v>
      </c>
      <c r="J28" s="66">
        <v>520608012</v>
      </c>
      <c r="K28" s="68">
        <v>3</v>
      </c>
      <c r="L28"/>
      <c r="M28"/>
      <c r="N28"/>
      <c r="O28"/>
      <c r="P28"/>
    </row>
    <row r="29" spans="1:16" ht="12.75">
      <c r="A29" s="52" t="s">
        <v>542</v>
      </c>
      <c r="C29" s="69" t="s">
        <v>543</v>
      </c>
      <c r="F29" s="52" t="s">
        <v>544</v>
      </c>
      <c r="G29" s="52" t="s">
        <v>529</v>
      </c>
      <c r="H29" s="68" t="s">
        <v>530</v>
      </c>
      <c r="I29" s="66">
        <v>212170000</v>
      </c>
      <c r="J29" s="66">
        <v>522180901</v>
      </c>
      <c r="K29" s="68">
        <v>3</v>
      </c>
      <c r="L29"/>
      <c r="M29"/>
      <c r="N29"/>
      <c r="O29"/>
      <c r="P29"/>
    </row>
    <row r="30" spans="1:11" ht="12.75">
      <c r="A30" s="52" t="s">
        <v>136</v>
      </c>
      <c r="B30" s="52" t="s">
        <v>138</v>
      </c>
      <c r="C30" s="69" t="s">
        <v>137</v>
      </c>
      <c r="D30" s="52">
        <v>40</v>
      </c>
      <c r="E30" s="52">
        <v>95</v>
      </c>
      <c r="F30" s="52" t="s">
        <v>425</v>
      </c>
      <c r="G30" s="52" t="s">
        <v>139</v>
      </c>
      <c r="H30" s="68" t="s">
        <v>140</v>
      </c>
      <c r="I30" s="66">
        <v>191130000</v>
      </c>
      <c r="J30" s="66">
        <v>521761434</v>
      </c>
      <c r="K30" s="68">
        <v>97</v>
      </c>
    </row>
    <row r="31" spans="1:11" ht="12.75">
      <c r="A31" s="52" t="s">
        <v>370</v>
      </c>
      <c r="B31" s="52" t="s">
        <v>367</v>
      </c>
      <c r="C31" s="69" t="s">
        <v>141</v>
      </c>
      <c r="D31" s="52">
        <v>40</v>
      </c>
      <c r="E31" s="52">
        <v>95</v>
      </c>
      <c r="F31" s="52" t="s">
        <v>142</v>
      </c>
      <c r="G31" s="52" t="s">
        <v>143</v>
      </c>
      <c r="H31" s="68" t="s">
        <v>77</v>
      </c>
      <c r="I31" s="66">
        <v>212280000</v>
      </c>
      <c r="J31" s="66">
        <v>520608012</v>
      </c>
      <c r="K31" s="68">
        <v>3</v>
      </c>
    </row>
    <row r="32" spans="1:11" ht="12.75">
      <c r="A32" s="52" t="s">
        <v>370</v>
      </c>
      <c r="B32" s="52" t="s">
        <v>368</v>
      </c>
      <c r="C32" s="69" t="s">
        <v>144</v>
      </c>
      <c r="D32" s="52">
        <v>40</v>
      </c>
      <c r="E32" s="52">
        <v>95</v>
      </c>
      <c r="F32" s="52" t="s">
        <v>142</v>
      </c>
      <c r="G32" s="52" t="s">
        <v>143</v>
      </c>
      <c r="H32" s="68" t="s">
        <v>77</v>
      </c>
      <c r="I32" s="66">
        <v>212280000</v>
      </c>
      <c r="J32" s="66">
        <v>520608012</v>
      </c>
      <c r="K32" s="68">
        <v>3</v>
      </c>
    </row>
    <row r="33" spans="1:11" ht="12.75">
      <c r="A33" s="52" t="s">
        <v>370</v>
      </c>
      <c r="B33" s="52" t="s">
        <v>369</v>
      </c>
      <c r="C33" s="69" t="s">
        <v>145</v>
      </c>
      <c r="D33" s="52">
        <v>40</v>
      </c>
      <c r="E33" s="52">
        <v>95</v>
      </c>
      <c r="F33" s="52" t="s">
        <v>142</v>
      </c>
      <c r="G33" s="52" t="s">
        <v>143</v>
      </c>
      <c r="H33" s="68" t="s">
        <v>77</v>
      </c>
      <c r="I33" s="66">
        <v>212280000</v>
      </c>
      <c r="J33" s="66">
        <v>520608012</v>
      </c>
      <c r="K33" s="68">
        <v>3</v>
      </c>
    </row>
    <row r="34" spans="1:11" ht="12.75">
      <c r="A34" s="52" t="s">
        <v>545</v>
      </c>
      <c r="B34" s="52" t="s">
        <v>546</v>
      </c>
      <c r="C34" s="69" t="s">
        <v>547</v>
      </c>
      <c r="F34" s="52" t="s">
        <v>548</v>
      </c>
      <c r="G34" s="52" t="s">
        <v>549</v>
      </c>
      <c r="H34" s="68" t="s">
        <v>530</v>
      </c>
      <c r="I34" s="66">
        <v>217220000</v>
      </c>
      <c r="J34" s="66">
        <v>521379325</v>
      </c>
      <c r="K34" s="68">
        <v>21</v>
      </c>
    </row>
    <row r="35" spans="1:11" ht="12.75">
      <c r="A35" s="52" t="s">
        <v>545</v>
      </c>
      <c r="B35" s="52" t="s">
        <v>550</v>
      </c>
      <c r="C35" s="69" t="s">
        <v>551</v>
      </c>
      <c r="F35" s="52" t="s">
        <v>552</v>
      </c>
      <c r="G35" s="52" t="s">
        <v>553</v>
      </c>
      <c r="H35" s="68" t="s">
        <v>530</v>
      </c>
      <c r="I35" s="66">
        <v>217420000</v>
      </c>
      <c r="J35" s="66">
        <v>521379325</v>
      </c>
      <c r="K35" s="68">
        <v>21</v>
      </c>
    </row>
    <row r="36" spans="1:11" ht="12.75">
      <c r="A36" s="52" t="s">
        <v>372</v>
      </c>
      <c r="B36" s="52" t="s">
        <v>371</v>
      </c>
      <c r="C36" s="69" t="s">
        <v>146</v>
      </c>
      <c r="D36" s="52">
        <v>40</v>
      </c>
      <c r="E36" s="52">
        <v>95</v>
      </c>
      <c r="F36" s="52" t="s">
        <v>426</v>
      </c>
      <c r="G36" s="52" t="s">
        <v>147</v>
      </c>
      <c r="H36" s="68" t="s">
        <v>132</v>
      </c>
      <c r="I36" s="66">
        <v>200030000</v>
      </c>
      <c r="J36" s="66">
        <v>522042543</v>
      </c>
      <c r="K36" s="68">
        <v>40</v>
      </c>
    </row>
    <row r="37" spans="1:11" ht="12.75">
      <c r="A37" s="52" t="s">
        <v>148</v>
      </c>
      <c r="B37" s="52" t="s">
        <v>369</v>
      </c>
      <c r="C37" s="69" t="s">
        <v>149</v>
      </c>
      <c r="D37" s="52">
        <v>40</v>
      </c>
      <c r="E37" s="52">
        <v>95</v>
      </c>
      <c r="F37" s="52" t="s">
        <v>150</v>
      </c>
      <c r="G37" s="52" t="s">
        <v>151</v>
      </c>
      <c r="H37" s="68" t="s">
        <v>77</v>
      </c>
      <c r="I37" s="66">
        <v>207060000</v>
      </c>
      <c r="J37" s="66">
        <v>232052170</v>
      </c>
      <c r="K37" s="68">
        <v>16</v>
      </c>
    </row>
    <row r="38" spans="1:11" ht="12.75">
      <c r="A38" s="52" t="s">
        <v>415</v>
      </c>
      <c r="B38" s="52" t="s">
        <v>414</v>
      </c>
      <c r="C38" s="69" t="s">
        <v>152</v>
      </c>
      <c r="D38" s="52">
        <v>40</v>
      </c>
      <c r="E38" s="52">
        <v>95</v>
      </c>
      <c r="F38" s="52" t="s">
        <v>153</v>
      </c>
      <c r="G38" s="52" t="s">
        <v>154</v>
      </c>
      <c r="H38" s="68" t="s">
        <v>77</v>
      </c>
      <c r="I38" s="66">
        <v>216770000</v>
      </c>
      <c r="J38" s="66">
        <v>522074152</v>
      </c>
      <c r="K38" s="68">
        <v>9</v>
      </c>
    </row>
    <row r="39" spans="1:11" ht="12.75">
      <c r="A39" s="52" t="s">
        <v>373</v>
      </c>
      <c r="B39" s="52" t="s">
        <v>156</v>
      </c>
      <c r="C39" s="69" t="s">
        <v>155</v>
      </c>
      <c r="D39" s="52">
        <v>40</v>
      </c>
      <c r="E39" s="52">
        <v>95</v>
      </c>
      <c r="F39" s="52" t="s">
        <v>157</v>
      </c>
      <c r="G39" s="52" t="s">
        <v>76</v>
      </c>
      <c r="H39" s="68" t="s">
        <v>77</v>
      </c>
      <c r="I39" s="66">
        <v>212190000</v>
      </c>
      <c r="J39" s="66">
        <v>521983788</v>
      </c>
      <c r="K39" s="68">
        <v>30</v>
      </c>
    </row>
    <row r="40" spans="1:11" ht="12.75">
      <c r="A40" s="52" t="s">
        <v>374</v>
      </c>
      <c r="B40" s="52" t="s">
        <v>159</v>
      </c>
      <c r="C40" s="69" t="s">
        <v>158</v>
      </c>
      <c r="D40" s="52">
        <v>40</v>
      </c>
      <c r="E40" s="52">
        <v>95</v>
      </c>
      <c r="F40" s="52" t="s">
        <v>160</v>
      </c>
      <c r="G40" s="52" t="s">
        <v>76</v>
      </c>
      <c r="H40" s="68" t="s">
        <v>77</v>
      </c>
      <c r="I40" s="66">
        <v>212190000</v>
      </c>
      <c r="J40" s="66">
        <v>522104738</v>
      </c>
      <c r="K40" s="68">
        <v>30</v>
      </c>
    </row>
    <row r="41" spans="1:11" ht="25.5">
      <c r="A41" s="152" t="s">
        <v>443</v>
      </c>
      <c r="B41" s="52" t="s">
        <v>444</v>
      </c>
      <c r="C41" s="69" t="s">
        <v>161</v>
      </c>
      <c r="D41" s="52">
        <v>40</v>
      </c>
      <c r="E41" s="52">
        <v>95</v>
      </c>
      <c r="F41" s="52" t="s">
        <v>162</v>
      </c>
      <c r="G41" s="52" t="s">
        <v>76</v>
      </c>
      <c r="H41" s="68" t="s">
        <v>77</v>
      </c>
      <c r="I41" s="66">
        <v>212170000</v>
      </c>
      <c r="J41" s="66">
        <v>520591601</v>
      </c>
      <c r="K41" s="68">
        <v>30</v>
      </c>
    </row>
    <row r="42" spans="1:20" ht="12.75">
      <c r="A42" s="152" t="s">
        <v>554</v>
      </c>
      <c r="B42" s="52" t="s">
        <v>555</v>
      </c>
      <c r="C42" s="69" t="s">
        <v>556</v>
      </c>
      <c r="F42" s="52" t="s">
        <v>557</v>
      </c>
      <c r="G42" s="52" t="s">
        <v>529</v>
      </c>
      <c r="H42" s="68" t="s">
        <v>530</v>
      </c>
      <c r="I42" s="66">
        <v>212280000</v>
      </c>
      <c r="J42" s="66">
        <v>30490299</v>
      </c>
      <c r="K42" s="68">
        <v>3</v>
      </c>
      <c r="L42"/>
      <c r="M42"/>
      <c r="N42"/>
      <c r="O42"/>
      <c r="P42"/>
      <c r="Q42"/>
      <c r="R42"/>
      <c r="S42"/>
      <c r="T42"/>
    </row>
    <row r="43" spans="1:20" ht="12.75">
      <c r="A43" s="152" t="s">
        <v>554</v>
      </c>
      <c r="B43" s="52" t="s">
        <v>558</v>
      </c>
      <c r="C43" s="69" t="s">
        <v>559</v>
      </c>
      <c r="F43" s="52" t="s">
        <v>557</v>
      </c>
      <c r="G43" s="52" t="s">
        <v>529</v>
      </c>
      <c r="H43" s="68" t="s">
        <v>530</v>
      </c>
      <c r="I43" s="66">
        <v>212280000</v>
      </c>
      <c r="J43" s="66">
        <v>30490299</v>
      </c>
      <c r="K43" s="68">
        <v>3</v>
      </c>
      <c r="L43"/>
      <c r="M43"/>
      <c r="N43"/>
      <c r="O43"/>
      <c r="P43"/>
      <c r="Q43"/>
      <c r="R43"/>
      <c r="S43"/>
      <c r="T43"/>
    </row>
    <row r="44" spans="1:20" ht="12.75">
      <c r="A44" s="152" t="s">
        <v>554</v>
      </c>
      <c r="B44" s="52" t="s">
        <v>560</v>
      </c>
      <c r="C44" s="69" t="s">
        <v>561</v>
      </c>
      <c r="F44" s="52" t="s">
        <v>557</v>
      </c>
      <c r="G44" s="52" t="s">
        <v>529</v>
      </c>
      <c r="H44" s="68" t="s">
        <v>530</v>
      </c>
      <c r="I44" s="66">
        <v>212280000</v>
      </c>
      <c r="J44" s="66">
        <v>30490299</v>
      </c>
      <c r="K44" s="68">
        <v>3</v>
      </c>
      <c r="L44"/>
      <c r="M44"/>
      <c r="N44"/>
      <c r="O44"/>
      <c r="P44"/>
      <c r="Q44"/>
      <c r="R44"/>
      <c r="S44"/>
      <c r="T44"/>
    </row>
    <row r="45" spans="1:11" ht="12.75">
      <c r="A45" s="52" t="s">
        <v>163</v>
      </c>
      <c r="C45" s="69" t="s">
        <v>164</v>
      </c>
      <c r="D45" s="52">
        <v>40</v>
      </c>
      <c r="E45" s="52">
        <v>95</v>
      </c>
      <c r="F45" s="52" t="s">
        <v>427</v>
      </c>
      <c r="G45" s="52" t="s">
        <v>165</v>
      </c>
      <c r="H45" s="68" t="s">
        <v>77</v>
      </c>
      <c r="I45" s="66">
        <v>210400000</v>
      </c>
      <c r="J45" s="66">
        <v>270004595</v>
      </c>
      <c r="K45" s="68">
        <v>12</v>
      </c>
    </row>
    <row r="46" spans="1:11" ht="12.75">
      <c r="A46" s="52" t="s">
        <v>166</v>
      </c>
      <c r="B46" s="52" t="s">
        <v>418</v>
      </c>
      <c r="C46" s="69" t="s">
        <v>513</v>
      </c>
      <c r="D46" s="52">
        <v>40</v>
      </c>
      <c r="E46" s="52">
        <v>95</v>
      </c>
      <c r="F46" s="52" t="s">
        <v>167</v>
      </c>
      <c r="G46" s="52" t="s">
        <v>76</v>
      </c>
      <c r="H46" s="68" t="s">
        <v>77</v>
      </c>
      <c r="I46" s="66">
        <v>212110000</v>
      </c>
      <c r="J46" s="66">
        <v>526060576</v>
      </c>
      <c r="K46" s="68">
        <v>30</v>
      </c>
    </row>
    <row r="47" spans="1:11" ht="12.75">
      <c r="A47" s="52" t="s">
        <v>166</v>
      </c>
      <c r="B47" s="52" t="s">
        <v>419</v>
      </c>
      <c r="C47" s="69" t="s">
        <v>514</v>
      </c>
      <c r="D47" s="52">
        <v>40</v>
      </c>
      <c r="E47" s="52">
        <v>95</v>
      </c>
      <c r="F47" s="52" t="s">
        <v>167</v>
      </c>
      <c r="G47" s="52" t="s">
        <v>76</v>
      </c>
      <c r="H47" s="68" t="s">
        <v>77</v>
      </c>
      <c r="I47" s="66">
        <v>212110000</v>
      </c>
      <c r="J47" s="66">
        <v>526060576</v>
      </c>
      <c r="K47" s="68">
        <v>30</v>
      </c>
    </row>
    <row r="48" spans="1:11" ht="12.75">
      <c r="A48" s="52" t="s">
        <v>168</v>
      </c>
      <c r="C48" s="69" t="s">
        <v>169</v>
      </c>
      <c r="D48" s="52">
        <v>40</v>
      </c>
      <c r="E48" s="52">
        <v>95</v>
      </c>
      <c r="F48" s="52" t="s">
        <v>170</v>
      </c>
      <c r="G48" s="52" t="s">
        <v>171</v>
      </c>
      <c r="H48" s="68" t="s">
        <v>77</v>
      </c>
      <c r="I48" s="66">
        <v>209020000</v>
      </c>
      <c r="J48" s="66">
        <v>522181991</v>
      </c>
      <c r="K48" s="68">
        <v>15</v>
      </c>
    </row>
    <row r="49" spans="1:11" ht="12.75">
      <c r="A49" s="52" t="s">
        <v>387</v>
      </c>
      <c r="B49" s="52" t="s">
        <v>422</v>
      </c>
      <c r="C49" s="69" t="s">
        <v>515</v>
      </c>
      <c r="D49" s="52">
        <v>40</v>
      </c>
      <c r="E49" s="52">
        <v>95</v>
      </c>
      <c r="F49" s="52" t="s">
        <v>301</v>
      </c>
      <c r="G49" s="52" t="s">
        <v>147</v>
      </c>
      <c r="H49" s="68" t="s">
        <v>132</v>
      </c>
      <c r="I49" s="66">
        <v>200050000</v>
      </c>
      <c r="J49" s="66">
        <v>526060576</v>
      </c>
      <c r="K49" s="68">
        <v>40</v>
      </c>
    </row>
    <row r="50" spans="1:11" ht="12.75">
      <c r="A50" s="52" t="s">
        <v>407</v>
      </c>
      <c r="B50" s="52" t="s">
        <v>173</v>
      </c>
      <c r="C50" s="69" t="s">
        <v>172</v>
      </c>
      <c r="D50" s="52">
        <v>40</v>
      </c>
      <c r="E50" s="52">
        <v>95</v>
      </c>
      <c r="F50" s="52" t="s">
        <v>174</v>
      </c>
      <c r="G50" s="52" t="s">
        <v>175</v>
      </c>
      <c r="H50" s="68" t="s">
        <v>77</v>
      </c>
      <c r="I50" s="66">
        <v>209100000</v>
      </c>
      <c r="J50" s="66">
        <v>526060576</v>
      </c>
      <c r="K50" s="68">
        <v>15</v>
      </c>
    </row>
    <row r="51" spans="1:11" ht="12.75">
      <c r="A51" s="52" t="s">
        <v>407</v>
      </c>
      <c r="B51" s="52" t="s">
        <v>177</v>
      </c>
      <c r="C51" s="69" t="s">
        <v>176</v>
      </c>
      <c r="D51" s="52">
        <v>40</v>
      </c>
      <c r="E51" s="52">
        <v>95</v>
      </c>
      <c r="F51" s="52" t="s">
        <v>174</v>
      </c>
      <c r="G51" s="52" t="s">
        <v>175</v>
      </c>
      <c r="H51" s="68" t="s">
        <v>77</v>
      </c>
      <c r="I51" s="66">
        <v>209100000</v>
      </c>
      <c r="J51" s="66">
        <v>526060576</v>
      </c>
      <c r="K51" s="68">
        <v>15</v>
      </c>
    </row>
    <row r="52" spans="1:11" ht="12.75">
      <c r="A52" s="52" t="s">
        <v>407</v>
      </c>
      <c r="B52" s="52" t="s">
        <v>178</v>
      </c>
      <c r="C52" s="69" t="s">
        <v>516</v>
      </c>
      <c r="D52" s="52">
        <v>40</v>
      </c>
      <c r="E52" s="52">
        <v>95</v>
      </c>
      <c r="F52" s="52" t="s">
        <v>179</v>
      </c>
      <c r="G52" s="52" t="s">
        <v>109</v>
      </c>
      <c r="H52" s="68" t="s">
        <v>77</v>
      </c>
      <c r="I52" s="66">
        <v>208720000</v>
      </c>
      <c r="J52" s="66">
        <v>526060576</v>
      </c>
      <c r="K52" s="68">
        <v>15</v>
      </c>
    </row>
    <row r="53" spans="1:11" ht="12.75">
      <c r="A53" s="52" t="s">
        <v>407</v>
      </c>
      <c r="B53" s="52" t="s">
        <v>180</v>
      </c>
      <c r="C53" s="69" t="s">
        <v>517</v>
      </c>
      <c r="D53" s="52">
        <v>40</v>
      </c>
      <c r="E53" s="52">
        <v>95</v>
      </c>
      <c r="F53" s="52" t="s">
        <v>181</v>
      </c>
      <c r="G53" s="52" t="s">
        <v>175</v>
      </c>
      <c r="H53" s="68" t="s">
        <v>77</v>
      </c>
      <c r="I53" s="66">
        <v>209020000</v>
      </c>
      <c r="J53" s="66">
        <v>526060576</v>
      </c>
      <c r="K53" s="68">
        <v>15</v>
      </c>
    </row>
    <row r="54" spans="1:11" ht="12.75">
      <c r="A54" s="52" t="s">
        <v>407</v>
      </c>
      <c r="B54" s="52" t="s">
        <v>182</v>
      </c>
      <c r="C54" s="69" t="s">
        <v>518</v>
      </c>
      <c r="D54" s="52">
        <v>40</v>
      </c>
      <c r="E54" s="52">
        <v>95</v>
      </c>
      <c r="F54" s="52" t="s">
        <v>183</v>
      </c>
      <c r="G54" s="52" t="s">
        <v>184</v>
      </c>
      <c r="H54" s="68" t="s">
        <v>77</v>
      </c>
      <c r="I54" s="66">
        <v>209120000</v>
      </c>
      <c r="J54" s="66">
        <v>526060576</v>
      </c>
      <c r="K54" s="68">
        <v>15</v>
      </c>
    </row>
    <row r="55" spans="1:11" ht="12.75">
      <c r="A55" s="52" t="s">
        <v>407</v>
      </c>
      <c r="B55" s="52" t="s">
        <v>185</v>
      </c>
      <c r="C55" s="69" t="s">
        <v>519</v>
      </c>
      <c r="D55" s="52">
        <v>40</v>
      </c>
      <c r="E55" s="52">
        <v>95</v>
      </c>
      <c r="F55" s="52" t="s">
        <v>186</v>
      </c>
      <c r="G55" s="52" t="s">
        <v>175</v>
      </c>
      <c r="H55" s="68" t="s">
        <v>77</v>
      </c>
      <c r="I55" s="66">
        <v>209100000</v>
      </c>
      <c r="J55" s="66">
        <v>526060576</v>
      </c>
      <c r="K55" s="68">
        <v>15</v>
      </c>
    </row>
    <row r="56" spans="1:11" ht="12.75">
      <c r="A56" s="52" t="s">
        <v>407</v>
      </c>
      <c r="B56" s="52" t="s">
        <v>188</v>
      </c>
      <c r="C56" s="69" t="s">
        <v>187</v>
      </c>
      <c r="D56" s="52">
        <v>40</v>
      </c>
      <c r="E56" s="52">
        <v>95</v>
      </c>
      <c r="F56" s="52" t="s">
        <v>174</v>
      </c>
      <c r="G56" s="52" t="s">
        <v>175</v>
      </c>
      <c r="H56" s="68" t="s">
        <v>77</v>
      </c>
      <c r="I56" s="66">
        <v>209100000</v>
      </c>
      <c r="J56" s="66">
        <v>526060576</v>
      </c>
      <c r="K56" s="68">
        <v>15</v>
      </c>
    </row>
    <row r="57" spans="1:11" ht="12.75">
      <c r="A57" s="52" t="s">
        <v>407</v>
      </c>
      <c r="B57" s="52" t="s">
        <v>78</v>
      </c>
      <c r="C57" s="69" t="s">
        <v>520</v>
      </c>
      <c r="D57" s="52">
        <v>40</v>
      </c>
      <c r="E57" s="52">
        <v>95</v>
      </c>
      <c r="F57" s="52" t="s">
        <v>79</v>
      </c>
      <c r="G57" s="52" t="s">
        <v>80</v>
      </c>
      <c r="H57" s="68" t="s">
        <v>77</v>
      </c>
      <c r="I57" s="66">
        <v>208500000</v>
      </c>
      <c r="J57" s="66">
        <v>526060576</v>
      </c>
      <c r="K57" s="68">
        <v>15</v>
      </c>
    </row>
    <row r="58" spans="1:11" ht="12.75">
      <c r="A58" s="52" t="s">
        <v>562</v>
      </c>
      <c r="B58" s="52" t="s">
        <v>563</v>
      </c>
      <c r="C58" s="69" t="s">
        <v>564</v>
      </c>
      <c r="F58" s="52" t="s">
        <v>565</v>
      </c>
      <c r="G58" s="52" t="s">
        <v>529</v>
      </c>
      <c r="H58" s="68" t="s">
        <v>530</v>
      </c>
      <c r="I58" s="66">
        <v>211170000</v>
      </c>
      <c r="J58" s="66">
        <v>520607909</v>
      </c>
      <c r="K58" s="68">
        <v>30</v>
      </c>
    </row>
    <row r="59" spans="1:11" ht="12.75">
      <c r="A59" s="52" t="s">
        <v>189</v>
      </c>
      <c r="B59" s="52" t="s">
        <v>566</v>
      </c>
      <c r="C59" s="69" t="s">
        <v>190</v>
      </c>
      <c r="D59" s="52">
        <v>40</v>
      </c>
      <c r="E59" s="52">
        <v>95</v>
      </c>
      <c r="F59" s="52" t="s">
        <v>191</v>
      </c>
      <c r="G59" s="52" t="s">
        <v>76</v>
      </c>
      <c r="H59" s="68" t="s">
        <v>77</v>
      </c>
      <c r="I59" s="66">
        <v>212180000</v>
      </c>
      <c r="J59" s="66">
        <v>522197405</v>
      </c>
      <c r="K59" s="68">
        <v>30</v>
      </c>
    </row>
    <row r="60" spans="1:11" ht="12.75">
      <c r="A60" s="52" t="s">
        <v>192</v>
      </c>
      <c r="B60" s="52" t="s">
        <v>194</v>
      </c>
      <c r="C60" s="69" t="s">
        <v>193</v>
      </c>
      <c r="D60" s="52">
        <v>40</v>
      </c>
      <c r="E60" s="52">
        <v>95</v>
      </c>
      <c r="F60" s="52" t="s">
        <v>195</v>
      </c>
      <c r="G60" s="52" t="s">
        <v>76</v>
      </c>
      <c r="H60" s="68" t="s">
        <v>77</v>
      </c>
      <c r="I60" s="66">
        <v>212130000</v>
      </c>
      <c r="J60" s="66">
        <v>521753040</v>
      </c>
      <c r="K60" s="68">
        <v>30</v>
      </c>
    </row>
    <row r="61" spans="1:11" ht="12.75">
      <c r="A61" s="52" t="s">
        <v>192</v>
      </c>
      <c r="B61" s="52" t="s">
        <v>567</v>
      </c>
      <c r="C61" s="69" t="s">
        <v>568</v>
      </c>
      <c r="F61" s="52" t="s">
        <v>195</v>
      </c>
      <c r="G61" s="52" t="s">
        <v>76</v>
      </c>
      <c r="H61" s="68" t="s">
        <v>77</v>
      </c>
      <c r="I61" s="66">
        <v>212130000</v>
      </c>
      <c r="J61" s="66">
        <v>521753040</v>
      </c>
      <c r="K61" s="68">
        <v>30</v>
      </c>
    </row>
    <row r="62" spans="1:11" ht="12.75">
      <c r="A62" s="52" t="s">
        <v>196</v>
      </c>
      <c r="B62" s="52" t="s">
        <v>198</v>
      </c>
      <c r="C62" s="69" t="s">
        <v>197</v>
      </c>
      <c r="D62" s="52">
        <v>40</v>
      </c>
      <c r="E62" s="52">
        <v>95</v>
      </c>
      <c r="F62" s="52" t="s">
        <v>199</v>
      </c>
      <c r="G62" s="52" t="s">
        <v>200</v>
      </c>
      <c r="H62" s="68" t="s">
        <v>77</v>
      </c>
      <c r="I62" s="66">
        <v>216200000</v>
      </c>
      <c r="J62" s="66">
        <v>521914119</v>
      </c>
      <c r="K62" s="68">
        <v>14</v>
      </c>
    </row>
    <row r="63" spans="1:11" ht="12.75">
      <c r="A63" s="52" t="s">
        <v>375</v>
      </c>
      <c r="B63" s="52" t="s">
        <v>376</v>
      </c>
      <c r="C63" s="69" t="s">
        <v>201</v>
      </c>
      <c r="D63" s="52">
        <v>40</v>
      </c>
      <c r="E63" s="52">
        <v>95</v>
      </c>
      <c r="F63" s="52" t="s">
        <v>202</v>
      </c>
      <c r="G63" s="52" t="s">
        <v>203</v>
      </c>
      <c r="H63" s="68" t="s">
        <v>77</v>
      </c>
      <c r="I63" s="66">
        <v>208760000</v>
      </c>
      <c r="J63" s="66">
        <v>521244811</v>
      </c>
      <c r="K63" s="68">
        <v>15</v>
      </c>
    </row>
    <row r="64" spans="1:11" ht="12.75">
      <c r="A64" s="52" t="s">
        <v>204</v>
      </c>
      <c r="B64" s="52" t="s">
        <v>206</v>
      </c>
      <c r="C64" s="69" t="s">
        <v>205</v>
      </c>
      <c r="D64" s="52">
        <v>40</v>
      </c>
      <c r="E64" s="52">
        <v>95</v>
      </c>
      <c r="F64" s="52" t="s">
        <v>202</v>
      </c>
      <c r="G64" s="52" t="s">
        <v>203</v>
      </c>
      <c r="H64" s="68" t="s">
        <v>77</v>
      </c>
      <c r="I64" s="66">
        <v>208760000</v>
      </c>
      <c r="J64" s="66">
        <v>521914119</v>
      </c>
      <c r="K64" s="68">
        <v>3</v>
      </c>
    </row>
    <row r="65" spans="1:11" ht="12.75">
      <c r="A65" s="52" t="s">
        <v>377</v>
      </c>
      <c r="B65" s="52" t="s">
        <v>378</v>
      </c>
      <c r="C65" s="69" t="s">
        <v>207</v>
      </c>
      <c r="D65" s="52">
        <v>40</v>
      </c>
      <c r="E65" s="52">
        <v>95</v>
      </c>
      <c r="F65" s="52" t="s">
        <v>208</v>
      </c>
      <c r="G65" s="52" t="s">
        <v>209</v>
      </c>
      <c r="H65" s="68" t="s">
        <v>77</v>
      </c>
      <c r="I65" s="66">
        <v>210450000</v>
      </c>
      <c r="J65" s="66">
        <v>521151566</v>
      </c>
      <c r="K65" s="68">
        <v>13</v>
      </c>
    </row>
    <row r="66" spans="1:19" ht="12.75">
      <c r="A66" s="52" t="s">
        <v>569</v>
      </c>
      <c r="C66" s="69" t="s">
        <v>570</v>
      </c>
      <c r="F66" s="52" t="s">
        <v>571</v>
      </c>
      <c r="G66" s="52" t="s">
        <v>572</v>
      </c>
      <c r="H66" s="68" t="s">
        <v>530</v>
      </c>
      <c r="I66" s="66">
        <v>207160000</v>
      </c>
      <c r="J66" s="66">
        <v>522269194</v>
      </c>
      <c r="K66" s="68">
        <v>16</v>
      </c>
      <c r="L66"/>
      <c r="M66"/>
      <c r="N66"/>
      <c r="O66"/>
      <c r="P66"/>
      <c r="Q66"/>
      <c r="R66"/>
      <c r="S66"/>
    </row>
    <row r="67" spans="1:19" ht="12.75">
      <c r="A67" s="52" t="s">
        <v>573</v>
      </c>
      <c r="C67" s="69" t="s">
        <v>574</v>
      </c>
      <c r="F67" s="52" t="s">
        <v>575</v>
      </c>
      <c r="G67" s="52" t="s">
        <v>529</v>
      </c>
      <c r="H67" s="68" t="s">
        <v>530</v>
      </c>
      <c r="I67" s="66">
        <v>212390000</v>
      </c>
      <c r="J67" s="66">
        <v>522119078</v>
      </c>
      <c r="K67" s="68">
        <v>30</v>
      </c>
      <c r="L67"/>
      <c r="M67"/>
      <c r="N67"/>
      <c r="O67"/>
      <c r="P67"/>
      <c r="Q67"/>
      <c r="R67"/>
      <c r="S67"/>
    </row>
    <row r="68" spans="1:11" ht="12.75">
      <c r="A68" s="52" t="s">
        <v>379</v>
      </c>
      <c r="B68" s="52" t="s">
        <v>394</v>
      </c>
      <c r="C68" s="69" t="s">
        <v>210</v>
      </c>
      <c r="D68" s="52">
        <v>40</v>
      </c>
      <c r="E68" s="52">
        <v>95</v>
      </c>
      <c r="F68" s="52" t="s">
        <v>211</v>
      </c>
      <c r="G68" s="52" t="s">
        <v>212</v>
      </c>
      <c r="H68" s="68" t="s">
        <v>77</v>
      </c>
      <c r="I68" s="66">
        <v>207440000</v>
      </c>
      <c r="J68" s="66">
        <v>521979382</v>
      </c>
      <c r="K68" s="68">
        <v>16</v>
      </c>
    </row>
    <row r="69" spans="1:11" ht="12.75">
      <c r="A69" s="52" t="s">
        <v>380</v>
      </c>
      <c r="B69" s="52" t="s">
        <v>395</v>
      </c>
      <c r="C69" s="69" t="s">
        <v>213</v>
      </c>
      <c r="D69" s="52">
        <v>40</v>
      </c>
      <c r="E69" s="52">
        <v>95</v>
      </c>
      <c r="F69" s="52" t="s">
        <v>214</v>
      </c>
      <c r="G69" s="52" t="s">
        <v>215</v>
      </c>
      <c r="H69" s="68" t="s">
        <v>77</v>
      </c>
      <c r="I69" s="66">
        <v>207450000</v>
      </c>
      <c r="J69" s="66">
        <v>521979382</v>
      </c>
      <c r="K69" s="68">
        <v>16</v>
      </c>
    </row>
    <row r="70" spans="1:11" ht="12.75">
      <c r="A70" s="52" t="s">
        <v>381</v>
      </c>
      <c r="B70" s="52" t="s">
        <v>396</v>
      </c>
      <c r="C70" s="69" t="s">
        <v>216</v>
      </c>
      <c r="D70" s="52">
        <v>40</v>
      </c>
      <c r="E70" s="52">
        <v>95</v>
      </c>
      <c r="F70" s="52" t="s">
        <v>217</v>
      </c>
      <c r="G70" s="52" t="s">
        <v>218</v>
      </c>
      <c r="H70" s="68" t="s">
        <v>77</v>
      </c>
      <c r="I70" s="66">
        <v>207350000</v>
      </c>
      <c r="J70" s="66">
        <v>521979382</v>
      </c>
      <c r="K70" s="68">
        <v>16</v>
      </c>
    </row>
    <row r="71" spans="1:23" ht="12.75">
      <c r="A71" s="52" t="s">
        <v>576</v>
      </c>
      <c r="B71" s="52" t="s">
        <v>577</v>
      </c>
      <c r="C71" s="69" t="s">
        <v>578</v>
      </c>
      <c r="F71" s="52" t="s">
        <v>579</v>
      </c>
      <c r="G71" s="52" t="s">
        <v>529</v>
      </c>
      <c r="H71" s="68" t="s">
        <v>530</v>
      </c>
      <c r="I71" s="66">
        <v>212440000</v>
      </c>
      <c r="J71" s="66">
        <v>521945670</v>
      </c>
      <c r="K71" s="68">
        <v>3</v>
      </c>
      <c r="L71"/>
      <c r="M71"/>
      <c r="N71"/>
      <c r="O71"/>
      <c r="P71"/>
      <c r="Q71"/>
      <c r="R71"/>
      <c r="S71"/>
      <c r="T71"/>
      <c r="U71"/>
      <c r="V71"/>
      <c r="W71"/>
    </row>
    <row r="72" spans="1:11" ht="12.75">
      <c r="A72" s="52" t="s">
        <v>408</v>
      </c>
      <c r="B72" s="52" t="s">
        <v>220</v>
      </c>
      <c r="C72" s="69" t="s">
        <v>219</v>
      </c>
      <c r="D72" s="52">
        <v>40</v>
      </c>
      <c r="E72" s="52">
        <v>95</v>
      </c>
      <c r="F72" s="52" t="s">
        <v>221</v>
      </c>
      <c r="G72" s="52" t="s">
        <v>222</v>
      </c>
      <c r="H72" s="68" t="s">
        <v>77</v>
      </c>
      <c r="I72" s="66">
        <v>218370000</v>
      </c>
      <c r="J72" s="66">
        <v>520913809</v>
      </c>
      <c r="K72" s="68">
        <v>22</v>
      </c>
    </row>
    <row r="73" spans="1:11" ht="12.75">
      <c r="A73" s="52" t="s">
        <v>408</v>
      </c>
      <c r="B73" s="52" t="s">
        <v>224</v>
      </c>
      <c r="C73" s="69" t="s">
        <v>223</v>
      </c>
      <c r="D73" s="52">
        <v>40</v>
      </c>
      <c r="E73" s="52">
        <v>95</v>
      </c>
      <c r="F73" s="52" t="s">
        <v>221</v>
      </c>
      <c r="G73" s="52" t="s">
        <v>222</v>
      </c>
      <c r="H73" s="68" t="s">
        <v>77</v>
      </c>
      <c r="I73" s="66">
        <v>218370000</v>
      </c>
      <c r="J73" s="66">
        <v>520913809</v>
      </c>
      <c r="K73" s="68">
        <v>22</v>
      </c>
    </row>
    <row r="74" spans="1:11" ht="12.75">
      <c r="A74" s="52" t="s">
        <v>408</v>
      </c>
      <c r="B74" s="52" t="s">
        <v>226</v>
      </c>
      <c r="C74" s="69" t="s">
        <v>225</v>
      </c>
      <c r="D74" s="52">
        <v>40</v>
      </c>
      <c r="E74" s="52">
        <v>95</v>
      </c>
      <c r="F74" s="52" t="s">
        <v>221</v>
      </c>
      <c r="G74" s="52" t="s">
        <v>222</v>
      </c>
      <c r="H74" s="68" t="s">
        <v>77</v>
      </c>
      <c r="I74" s="66">
        <v>218370000</v>
      </c>
      <c r="J74" s="66">
        <v>520913809</v>
      </c>
      <c r="K74" s="68">
        <v>22</v>
      </c>
    </row>
    <row r="75" spans="1:11" ht="12.75">
      <c r="A75" s="52" t="s">
        <v>408</v>
      </c>
      <c r="B75" s="52" t="s">
        <v>99</v>
      </c>
      <c r="C75" s="69" t="s">
        <v>227</v>
      </c>
      <c r="D75" s="52">
        <v>40</v>
      </c>
      <c r="E75" s="52">
        <v>95</v>
      </c>
      <c r="F75" s="52" t="s">
        <v>221</v>
      </c>
      <c r="G75" s="52" t="s">
        <v>222</v>
      </c>
      <c r="H75" s="68" t="s">
        <v>77</v>
      </c>
      <c r="I75" s="66">
        <v>218370000</v>
      </c>
      <c r="J75" s="66">
        <v>520913809</v>
      </c>
      <c r="K75" s="68">
        <v>22</v>
      </c>
    </row>
    <row r="76" spans="1:11" ht="12.75">
      <c r="A76" s="52" t="s">
        <v>410</v>
      </c>
      <c r="B76" s="52" t="s">
        <v>229</v>
      </c>
      <c r="C76" s="69" t="s">
        <v>228</v>
      </c>
      <c r="D76" s="52">
        <v>40</v>
      </c>
      <c r="E76" s="52">
        <v>95</v>
      </c>
      <c r="F76" s="52" t="s">
        <v>230</v>
      </c>
      <c r="G76" s="52" t="s">
        <v>231</v>
      </c>
      <c r="H76" s="68" t="s">
        <v>77</v>
      </c>
      <c r="I76" s="66">
        <v>211330000</v>
      </c>
      <c r="J76" s="66">
        <v>521078513</v>
      </c>
      <c r="K76" s="68">
        <v>3</v>
      </c>
    </row>
    <row r="77" spans="1:11" ht="12.75">
      <c r="A77" s="52" t="s">
        <v>410</v>
      </c>
      <c r="B77" s="52" t="s">
        <v>409</v>
      </c>
      <c r="C77" s="69" t="s">
        <v>232</v>
      </c>
      <c r="D77" s="52">
        <v>40</v>
      </c>
      <c r="E77" s="52">
        <v>95</v>
      </c>
      <c r="F77" s="52" t="s">
        <v>230</v>
      </c>
      <c r="G77" s="52" t="s">
        <v>231</v>
      </c>
      <c r="H77" s="68" t="s">
        <v>77</v>
      </c>
      <c r="I77" s="66">
        <v>211330000</v>
      </c>
      <c r="J77" s="66">
        <v>521078513</v>
      </c>
      <c r="K77" s="68">
        <v>3</v>
      </c>
    </row>
    <row r="78" spans="1:11" ht="12.75">
      <c r="A78" s="52" t="s">
        <v>403</v>
      </c>
      <c r="B78" s="52" t="s">
        <v>92</v>
      </c>
      <c r="C78" s="69" t="s">
        <v>233</v>
      </c>
      <c r="D78" s="52">
        <v>40</v>
      </c>
      <c r="E78" s="52">
        <v>95</v>
      </c>
      <c r="F78" s="52" t="s">
        <v>234</v>
      </c>
      <c r="G78" s="52" t="s">
        <v>76</v>
      </c>
      <c r="H78" s="68" t="s">
        <v>77</v>
      </c>
      <c r="I78" s="66">
        <v>212020000</v>
      </c>
      <c r="J78" s="66">
        <v>521171384</v>
      </c>
      <c r="K78" s="68">
        <v>30</v>
      </c>
    </row>
    <row r="79" spans="1:11" ht="12.75">
      <c r="A79" s="52" t="s">
        <v>403</v>
      </c>
      <c r="B79" s="52" t="s">
        <v>362</v>
      </c>
      <c r="C79" s="69" t="s">
        <v>235</v>
      </c>
      <c r="D79" s="52">
        <v>40</v>
      </c>
      <c r="E79" s="52">
        <v>95</v>
      </c>
      <c r="F79" s="52" t="s">
        <v>234</v>
      </c>
      <c r="G79" s="52" t="s">
        <v>76</v>
      </c>
      <c r="H79" s="68" t="s">
        <v>77</v>
      </c>
      <c r="I79" s="66">
        <v>212020000</v>
      </c>
      <c r="J79" s="66">
        <v>521171384</v>
      </c>
      <c r="K79" s="68">
        <v>30</v>
      </c>
    </row>
    <row r="80" spans="1:11" ht="12.75">
      <c r="A80" s="52" t="s">
        <v>421</v>
      </c>
      <c r="B80" s="52" t="s">
        <v>420</v>
      </c>
      <c r="C80" s="69" t="s">
        <v>236</v>
      </c>
      <c r="D80" s="52">
        <v>40</v>
      </c>
      <c r="E80" s="52">
        <v>95</v>
      </c>
      <c r="F80" s="52" t="s">
        <v>237</v>
      </c>
      <c r="G80" s="52" t="s">
        <v>238</v>
      </c>
      <c r="H80" s="68" t="s">
        <v>77</v>
      </c>
      <c r="I80" s="66">
        <v>215320000</v>
      </c>
      <c r="J80" s="66">
        <v>546833311</v>
      </c>
      <c r="K80" s="68">
        <v>11</v>
      </c>
    </row>
    <row r="81" spans="1:24" ht="12.75">
      <c r="A81" s="52" t="s">
        <v>580</v>
      </c>
      <c r="C81" s="69" t="s">
        <v>581</v>
      </c>
      <c r="F81" s="52" t="s">
        <v>582</v>
      </c>
      <c r="G81" s="52" t="s">
        <v>583</v>
      </c>
      <c r="H81" s="68" t="s">
        <v>530</v>
      </c>
      <c r="I81" s="66">
        <v>217040000</v>
      </c>
      <c r="J81" s="66">
        <v>521055741</v>
      </c>
      <c r="K81" s="68">
        <v>10</v>
      </c>
      <c r="L81"/>
      <c r="M81"/>
      <c r="N81"/>
      <c r="O81"/>
      <c r="P81"/>
      <c r="Q81"/>
      <c r="R81"/>
      <c r="S81"/>
      <c r="T81"/>
      <c r="U81"/>
      <c r="V81"/>
      <c r="W81"/>
      <c r="X81"/>
    </row>
    <row r="82" spans="1:11" ht="12.75">
      <c r="A82" s="52" t="s">
        <v>239</v>
      </c>
      <c r="C82" s="69" t="s">
        <v>240</v>
      </c>
      <c r="D82" s="52">
        <v>40</v>
      </c>
      <c r="E82" s="52">
        <v>95</v>
      </c>
      <c r="F82" s="52" t="s">
        <v>241</v>
      </c>
      <c r="G82" s="52" t="s">
        <v>76</v>
      </c>
      <c r="H82" s="68" t="s">
        <v>77</v>
      </c>
      <c r="I82" s="66">
        <v>212060000</v>
      </c>
      <c r="J82" s="66">
        <v>522191110</v>
      </c>
      <c r="K82" s="68">
        <v>30</v>
      </c>
    </row>
    <row r="83" spans="1:22" ht="12.75">
      <c r="A83" s="52" t="s">
        <v>584</v>
      </c>
      <c r="B83" s="52" t="s">
        <v>585</v>
      </c>
      <c r="C83" s="69" t="s">
        <v>586</v>
      </c>
      <c r="F83" s="52" t="s">
        <v>587</v>
      </c>
      <c r="G83" s="52" t="s">
        <v>529</v>
      </c>
      <c r="H83" s="68" t="s">
        <v>530</v>
      </c>
      <c r="I83" s="66">
        <v>212440000</v>
      </c>
      <c r="J83" s="66">
        <v>10739432</v>
      </c>
      <c r="K83" s="68">
        <v>3</v>
      </c>
      <c r="L83"/>
      <c r="M83"/>
      <c r="N83"/>
      <c r="O83"/>
      <c r="P83"/>
      <c r="Q83"/>
      <c r="R83"/>
      <c r="S83"/>
      <c r="T83"/>
      <c r="U83"/>
      <c r="V83"/>
    </row>
    <row r="84" spans="1:22" ht="12.75">
      <c r="A84" s="52" t="s">
        <v>584</v>
      </c>
      <c r="B84" s="52" t="s">
        <v>588</v>
      </c>
      <c r="C84" s="69" t="s">
        <v>589</v>
      </c>
      <c r="F84" s="52" t="s">
        <v>590</v>
      </c>
      <c r="G84" s="52" t="s">
        <v>529</v>
      </c>
      <c r="H84" s="68" t="s">
        <v>530</v>
      </c>
      <c r="I84" s="66">
        <v>212440000</v>
      </c>
      <c r="J84" s="66">
        <v>10739432</v>
      </c>
      <c r="K84" s="68">
        <v>3</v>
      </c>
      <c r="L84"/>
      <c r="M84"/>
      <c r="N84"/>
      <c r="O84"/>
      <c r="P84"/>
      <c r="Q84"/>
      <c r="R84"/>
      <c r="S84"/>
      <c r="T84"/>
      <c r="U84"/>
      <c r="V84"/>
    </row>
    <row r="85" spans="1:22" ht="12.75">
      <c r="A85" s="52" t="s">
        <v>584</v>
      </c>
      <c r="B85" s="52" t="s">
        <v>591</v>
      </c>
      <c r="C85" s="69" t="s">
        <v>592</v>
      </c>
      <c r="F85" s="52" t="s">
        <v>590</v>
      </c>
      <c r="G85" s="52" t="s">
        <v>529</v>
      </c>
      <c r="H85" s="68" t="s">
        <v>530</v>
      </c>
      <c r="I85" s="66">
        <v>212440000</v>
      </c>
      <c r="J85" s="66">
        <v>10739432</v>
      </c>
      <c r="K85" s="68">
        <v>3</v>
      </c>
      <c r="L85"/>
      <c r="M85"/>
      <c r="N85"/>
      <c r="O85"/>
      <c r="P85"/>
      <c r="Q85"/>
      <c r="R85"/>
      <c r="S85"/>
      <c r="T85"/>
      <c r="U85"/>
      <c r="V85"/>
    </row>
    <row r="86" spans="1:11" ht="12.75">
      <c r="A86" s="52" t="s">
        <v>242</v>
      </c>
      <c r="C86" s="69" t="s">
        <v>521</v>
      </c>
      <c r="D86" s="52">
        <v>40</v>
      </c>
      <c r="E86" s="52">
        <v>95</v>
      </c>
      <c r="F86" s="52" t="s">
        <v>243</v>
      </c>
      <c r="G86" s="52" t="s">
        <v>76</v>
      </c>
      <c r="H86" s="68" t="s">
        <v>77</v>
      </c>
      <c r="I86" s="66">
        <v>212150000</v>
      </c>
      <c r="J86" s="66">
        <v>522170986</v>
      </c>
      <c r="K86" s="68">
        <v>30</v>
      </c>
    </row>
    <row r="87" spans="1:11" ht="12.75">
      <c r="A87" s="52" t="s">
        <v>244</v>
      </c>
      <c r="C87" s="69" t="s">
        <v>245</v>
      </c>
      <c r="D87" s="52">
        <v>40</v>
      </c>
      <c r="E87" s="52">
        <v>95</v>
      </c>
      <c r="F87" s="52" t="s">
        <v>246</v>
      </c>
      <c r="G87" s="52" t="s">
        <v>247</v>
      </c>
      <c r="H87" s="68" t="s">
        <v>77</v>
      </c>
      <c r="I87" s="66">
        <v>207480000</v>
      </c>
      <c r="J87" s="66">
        <v>521436668</v>
      </c>
      <c r="K87" s="68">
        <v>16</v>
      </c>
    </row>
    <row r="88" spans="1:11" ht="12.75">
      <c r="A88" s="52" t="s">
        <v>413</v>
      </c>
      <c r="B88" s="52" t="s">
        <v>411</v>
      </c>
      <c r="C88" s="69" t="s">
        <v>248</v>
      </c>
      <c r="D88" s="52">
        <v>40</v>
      </c>
      <c r="E88" s="52">
        <v>95</v>
      </c>
      <c r="F88" s="52" t="s">
        <v>249</v>
      </c>
      <c r="G88" s="52" t="s">
        <v>76</v>
      </c>
      <c r="H88" s="68" t="s">
        <v>77</v>
      </c>
      <c r="I88" s="66">
        <v>212010000</v>
      </c>
      <c r="J88" s="66">
        <v>42921507</v>
      </c>
      <c r="K88" s="68">
        <v>30</v>
      </c>
    </row>
    <row r="89" spans="1:11" ht="12.75">
      <c r="A89" s="52" t="s">
        <v>413</v>
      </c>
      <c r="B89" s="52" t="s">
        <v>412</v>
      </c>
      <c r="C89" s="69" t="s">
        <v>250</v>
      </c>
      <c r="D89" s="52">
        <v>40</v>
      </c>
      <c r="E89" s="52">
        <v>95</v>
      </c>
      <c r="F89" s="52" t="s">
        <v>251</v>
      </c>
      <c r="G89" s="52" t="s">
        <v>252</v>
      </c>
      <c r="H89" s="68" t="s">
        <v>77</v>
      </c>
      <c r="I89" s="66">
        <v>211040000</v>
      </c>
      <c r="J89" s="66">
        <v>42921507</v>
      </c>
      <c r="K89" s="68">
        <v>13</v>
      </c>
    </row>
    <row r="90" spans="1:11" ht="12.75">
      <c r="A90" s="52" t="s">
        <v>593</v>
      </c>
      <c r="B90" s="52" t="s">
        <v>594</v>
      </c>
      <c r="C90" s="69" t="s">
        <v>595</v>
      </c>
      <c r="F90" s="52" t="s">
        <v>596</v>
      </c>
      <c r="G90" s="52" t="s">
        <v>597</v>
      </c>
      <c r="H90" s="68" t="s">
        <v>530</v>
      </c>
      <c r="I90" s="66">
        <v>209060000</v>
      </c>
      <c r="J90" s="66">
        <v>520591586</v>
      </c>
      <c r="K90" s="68">
        <v>15</v>
      </c>
    </row>
    <row r="91" spans="1:22" ht="12.75">
      <c r="A91" s="52" t="s">
        <v>593</v>
      </c>
      <c r="B91" s="52" t="s">
        <v>598</v>
      </c>
      <c r="C91" s="69" t="s">
        <v>599</v>
      </c>
      <c r="F91" s="52" t="s">
        <v>600</v>
      </c>
      <c r="G91" s="52" t="s">
        <v>601</v>
      </c>
      <c r="H91" s="68" t="s">
        <v>530</v>
      </c>
      <c r="I91" s="66">
        <v>208170000</v>
      </c>
      <c r="J91" s="66">
        <v>520591586</v>
      </c>
      <c r="K91" s="68">
        <v>15</v>
      </c>
      <c r="L91"/>
      <c r="M91"/>
      <c r="N91"/>
      <c r="O91"/>
      <c r="P91"/>
      <c r="Q91"/>
      <c r="R91"/>
      <c r="S91"/>
      <c r="T91"/>
      <c r="U91"/>
      <c r="V91"/>
    </row>
    <row r="92" spans="1:22" ht="12.75">
      <c r="A92" s="52" t="s">
        <v>593</v>
      </c>
      <c r="B92" s="52" t="s">
        <v>404</v>
      </c>
      <c r="C92" s="69" t="s">
        <v>602</v>
      </c>
      <c r="F92" s="52" t="s">
        <v>600</v>
      </c>
      <c r="G92" s="52" t="s">
        <v>601</v>
      </c>
      <c r="H92" s="68" t="s">
        <v>530</v>
      </c>
      <c r="I92" s="66">
        <v>208170000</v>
      </c>
      <c r="J92" s="66">
        <v>520591586</v>
      </c>
      <c r="K92" s="68">
        <v>15</v>
      </c>
      <c r="L92"/>
      <c r="M92"/>
      <c r="N92"/>
      <c r="O92"/>
      <c r="P92"/>
      <c r="Q92"/>
      <c r="R92"/>
      <c r="S92"/>
      <c r="T92"/>
      <c r="U92"/>
      <c r="V92"/>
    </row>
    <row r="93" spans="1:11" ht="12.75">
      <c r="A93" s="52" t="s">
        <v>603</v>
      </c>
      <c r="B93" s="52" t="s">
        <v>604</v>
      </c>
      <c r="C93" s="179" t="s">
        <v>605</v>
      </c>
      <c r="F93" s="52" t="s">
        <v>606</v>
      </c>
      <c r="G93" s="52" t="s">
        <v>607</v>
      </c>
      <c r="H93" s="68" t="s">
        <v>530</v>
      </c>
      <c r="I93" s="66">
        <v>212440000</v>
      </c>
      <c r="J93" s="66">
        <v>521094078</v>
      </c>
      <c r="K93" s="68">
        <v>3</v>
      </c>
    </row>
    <row r="94" spans="1:11" ht="12.75">
      <c r="A94" s="52" t="s">
        <v>603</v>
      </c>
      <c r="B94" s="52" t="s">
        <v>608</v>
      </c>
      <c r="C94" s="179" t="s">
        <v>609</v>
      </c>
      <c r="F94" s="52" t="s">
        <v>610</v>
      </c>
      <c r="G94" s="52" t="s">
        <v>529</v>
      </c>
      <c r="H94" s="68" t="s">
        <v>530</v>
      </c>
      <c r="I94" s="66">
        <v>212390000</v>
      </c>
      <c r="J94" s="66">
        <v>521094078</v>
      </c>
      <c r="K94" s="68">
        <v>30</v>
      </c>
    </row>
    <row r="95" spans="1:11" ht="12.75">
      <c r="A95" s="52" t="s">
        <v>603</v>
      </c>
      <c r="B95" s="52" t="s">
        <v>611</v>
      </c>
      <c r="C95" s="179" t="s">
        <v>612</v>
      </c>
      <c r="F95" s="52" t="s">
        <v>613</v>
      </c>
      <c r="G95" s="52" t="s">
        <v>529</v>
      </c>
      <c r="H95" s="68" t="s">
        <v>530</v>
      </c>
      <c r="I95" s="66">
        <v>212390000</v>
      </c>
      <c r="J95" s="66">
        <v>521094078</v>
      </c>
      <c r="K95" s="68">
        <v>30</v>
      </c>
    </row>
    <row r="96" spans="1:11" ht="12.75">
      <c r="A96" s="52" t="s">
        <v>603</v>
      </c>
      <c r="B96" s="52" t="s">
        <v>614</v>
      </c>
      <c r="C96" s="179" t="s">
        <v>615</v>
      </c>
      <c r="F96" s="52" t="s">
        <v>616</v>
      </c>
      <c r="G96" s="52" t="s">
        <v>607</v>
      </c>
      <c r="H96" s="68" t="s">
        <v>530</v>
      </c>
      <c r="I96" s="66">
        <v>212070000</v>
      </c>
      <c r="J96" s="66">
        <v>521094078</v>
      </c>
      <c r="K96" s="68">
        <v>3</v>
      </c>
    </row>
    <row r="97" spans="1:11" ht="12.75">
      <c r="A97" s="52" t="s">
        <v>603</v>
      </c>
      <c r="B97" s="52" t="s">
        <v>617</v>
      </c>
      <c r="C97" s="179" t="s">
        <v>618</v>
      </c>
      <c r="F97" s="52" t="s">
        <v>619</v>
      </c>
      <c r="G97" s="52" t="s">
        <v>529</v>
      </c>
      <c r="H97" s="68" t="s">
        <v>530</v>
      </c>
      <c r="I97" s="66">
        <v>212085807</v>
      </c>
      <c r="J97" s="66">
        <v>521094078</v>
      </c>
      <c r="K97" s="68">
        <v>3</v>
      </c>
    </row>
    <row r="98" spans="1:11" ht="12.75">
      <c r="A98" s="52" t="s">
        <v>603</v>
      </c>
      <c r="B98" s="52" t="s">
        <v>620</v>
      </c>
      <c r="C98" s="179" t="s">
        <v>621</v>
      </c>
      <c r="F98" s="52" t="s">
        <v>622</v>
      </c>
      <c r="G98" s="52" t="s">
        <v>529</v>
      </c>
      <c r="H98" s="68" t="s">
        <v>530</v>
      </c>
      <c r="I98" s="66">
        <v>212390000</v>
      </c>
      <c r="J98" s="66">
        <v>521094078</v>
      </c>
      <c r="K98" s="68">
        <v>30</v>
      </c>
    </row>
    <row r="99" spans="1:11" ht="12.75">
      <c r="A99" s="52" t="s">
        <v>603</v>
      </c>
      <c r="B99" s="52" t="s">
        <v>623</v>
      </c>
      <c r="C99" s="179" t="s">
        <v>624</v>
      </c>
      <c r="F99" s="52" t="s">
        <v>625</v>
      </c>
      <c r="G99" s="52" t="s">
        <v>529</v>
      </c>
      <c r="H99" s="68" t="s">
        <v>530</v>
      </c>
      <c r="I99" s="66">
        <v>212390000</v>
      </c>
      <c r="J99" s="66">
        <v>521094078</v>
      </c>
      <c r="K99" s="68">
        <v>30</v>
      </c>
    </row>
    <row r="100" spans="1:11" ht="12.75">
      <c r="A100" s="52" t="s">
        <v>603</v>
      </c>
      <c r="B100" s="52" t="s">
        <v>626</v>
      </c>
      <c r="C100" s="179" t="s">
        <v>627</v>
      </c>
      <c r="F100" s="52" t="s">
        <v>628</v>
      </c>
      <c r="G100" s="52" t="s">
        <v>529</v>
      </c>
      <c r="H100" s="68" t="s">
        <v>530</v>
      </c>
      <c r="I100" s="66">
        <v>212150000</v>
      </c>
      <c r="J100" s="66">
        <v>521094078</v>
      </c>
      <c r="K100" s="68">
        <v>30</v>
      </c>
    </row>
    <row r="101" spans="1:11" ht="12.75">
      <c r="A101" s="52" t="s">
        <v>603</v>
      </c>
      <c r="B101" s="52" t="s">
        <v>629</v>
      </c>
      <c r="C101" s="179" t="s">
        <v>630</v>
      </c>
      <c r="F101" s="52" t="s">
        <v>631</v>
      </c>
      <c r="G101" s="52" t="s">
        <v>529</v>
      </c>
      <c r="H101" s="68" t="s">
        <v>530</v>
      </c>
      <c r="I101" s="66">
        <v>212010000</v>
      </c>
      <c r="J101" s="66">
        <v>521094078</v>
      </c>
      <c r="K101" s="68">
        <v>30</v>
      </c>
    </row>
    <row r="102" spans="1:11" ht="12.75">
      <c r="A102" s="52" t="s">
        <v>603</v>
      </c>
      <c r="B102" s="52" t="s">
        <v>632</v>
      </c>
      <c r="C102" s="179" t="s">
        <v>633</v>
      </c>
      <c r="F102" s="52" t="s">
        <v>634</v>
      </c>
      <c r="G102" s="52" t="s">
        <v>635</v>
      </c>
      <c r="H102" s="68" t="s">
        <v>530</v>
      </c>
      <c r="I102" s="66">
        <v>211360000</v>
      </c>
      <c r="J102" s="66">
        <v>521094078</v>
      </c>
      <c r="K102" s="68">
        <v>3</v>
      </c>
    </row>
    <row r="103" spans="1:11" ht="12.75">
      <c r="A103" s="52" t="s">
        <v>603</v>
      </c>
      <c r="B103" s="52" t="s">
        <v>636</v>
      </c>
      <c r="C103" s="179" t="s">
        <v>637</v>
      </c>
      <c r="F103" s="52" t="s">
        <v>638</v>
      </c>
      <c r="G103" s="52" t="s">
        <v>529</v>
      </c>
      <c r="H103" s="68" t="s">
        <v>530</v>
      </c>
      <c r="I103" s="66">
        <v>212085807</v>
      </c>
      <c r="J103" s="66">
        <v>521094078</v>
      </c>
      <c r="K103" s="68">
        <v>30</v>
      </c>
    </row>
    <row r="104" spans="1:11" ht="12.75">
      <c r="A104" s="52" t="s">
        <v>603</v>
      </c>
      <c r="B104" s="52" t="s">
        <v>639</v>
      </c>
      <c r="C104" s="179" t="s">
        <v>640</v>
      </c>
      <c r="F104" s="52" t="s">
        <v>641</v>
      </c>
      <c r="G104" s="52" t="s">
        <v>642</v>
      </c>
      <c r="H104" s="68" t="s">
        <v>530</v>
      </c>
      <c r="I104" s="66">
        <v>211330000</v>
      </c>
      <c r="J104" s="66">
        <v>521094078</v>
      </c>
      <c r="K104" s="68">
        <v>3</v>
      </c>
    </row>
    <row r="105" spans="1:11" ht="12.75">
      <c r="A105" s="52" t="s">
        <v>643</v>
      </c>
      <c r="C105" s="69" t="s">
        <v>644</v>
      </c>
      <c r="F105" s="52" t="s">
        <v>645</v>
      </c>
      <c r="G105" s="52" t="s">
        <v>529</v>
      </c>
      <c r="H105" s="68" t="s">
        <v>530</v>
      </c>
      <c r="I105" s="66">
        <v>212440000</v>
      </c>
      <c r="J105" s="66">
        <v>364354882</v>
      </c>
      <c r="K105" s="68">
        <v>30</v>
      </c>
    </row>
    <row r="106" spans="1:11" ht="12.75">
      <c r="A106" s="52" t="s">
        <v>401</v>
      </c>
      <c r="B106" s="52" t="s">
        <v>646</v>
      </c>
      <c r="C106" s="69" t="s">
        <v>253</v>
      </c>
      <c r="D106" s="52">
        <v>40</v>
      </c>
      <c r="E106" s="52">
        <v>95</v>
      </c>
      <c r="F106" s="52" t="s">
        <v>254</v>
      </c>
      <c r="G106" s="52" t="s">
        <v>76</v>
      </c>
      <c r="H106" s="68" t="s">
        <v>77</v>
      </c>
      <c r="I106" s="66">
        <v>212120000</v>
      </c>
      <c r="J106" s="66">
        <v>510372962</v>
      </c>
      <c r="K106" s="68">
        <v>30</v>
      </c>
    </row>
    <row r="107" spans="1:11" ht="25.5">
      <c r="A107" s="52" t="s">
        <v>401</v>
      </c>
      <c r="B107" s="152" t="s">
        <v>441</v>
      </c>
      <c r="C107" s="69" t="s">
        <v>255</v>
      </c>
      <c r="D107" s="52">
        <v>40</v>
      </c>
      <c r="E107" s="52">
        <v>95</v>
      </c>
      <c r="F107" s="52" t="s">
        <v>256</v>
      </c>
      <c r="G107" s="52" t="s">
        <v>76</v>
      </c>
      <c r="H107" s="68" t="s">
        <v>77</v>
      </c>
      <c r="I107" s="66">
        <v>212120000</v>
      </c>
      <c r="J107" s="66">
        <v>530204626</v>
      </c>
      <c r="K107" s="68">
        <v>30</v>
      </c>
    </row>
    <row r="108" spans="1:11" ht="12.75">
      <c r="A108" s="52" t="s">
        <v>402</v>
      </c>
      <c r="B108" s="52" t="s">
        <v>382</v>
      </c>
      <c r="C108" s="69" t="s">
        <v>257</v>
      </c>
      <c r="D108" s="52">
        <v>40</v>
      </c>
      <c r="E108" s="52">
        <v>95</v>
      </c>
      <c r="F108" s="52" t="s">
        <v>258</v>
      </c>
      <c r="G108" s="52" t="s">
        <v>76</v>
      </c>
      <c r="H108" s="68" t="s">
        <v>77</v>
      </c>
      <c r="I108" s="66">
        <v>212070000</v>
      </c>
      <c r="J108" s="66">
        <v>522034548</v>
      </c>
      <c r="K108" s="68">
        <v>3</v>
      </c>
    </row>
    <row r="109" spans="1:11" ht="12.75">
      <c r="A109" s="52" t="s">
        <v>259</v>
      </c>
      <c r="C109" s="69" t="s">
        <v>260</v>
      </c>
      <c r="D109" s="52">
        <v>40</v>
      </c>
      <c r="E109" s="52">
        <v>95</v>
      </c>
      <c r="F109" s="52" t="s">
        <v>261</v>
      </c>
      <c r="G109" s="52" t="s">
        <v>262</v>
      </c>
      <c r="H109" s="68" t="s">
        <v>77</v>
      </c>
      <c r="I109" s="66">
        <v>208330000</v>
      </c>
      <c r="J109" s="66">
        <v>561679448</v>
      </c>
      <c r="K109" s="68">
        <v>15</v>
      </c>
    </row>
    <row r="110" spans="1:11" ht="12.75">
      <c r="A110" s="52" t="s">
        <v>400</v>
      </c>
      <c r="B110" s="52" t="s">
        <v>399</v>
      </c>
      <c r="C110" s="69" t="s">
        <v>263</v>
      </c>
      <c r="D110" s="52">
        <v>40</v>
      </c>
      <c r="E110" s="52">
        <v>95</v>
      </c>
      <c r="F110" s="52" t="s">
        <v>264</v>
      </c>
      <c r="G110" s="52" t="s">
        <v>265</v>
      </c>
      <c r="H110" s="68" t="s">
        <v>266</v>
      </c>
      <c r="I110" s="66">
        <v>220020000</v>
      </c>
      <c r="J110" s="66">
        <v>521765558</v>
      </c>
      <c r="K110" s="68">
        <v>97</v>
      </c>
    </row>
    <row r="111" spans="1:11" ht="12.75">
      <c r="A111" s="52" t="s">
        <v>384</v>
      </c>
      <c r="B111" s="52" t="s">
        <v>647</v>
      </c>
      <c r="C111" s="69" t="s">
        <v>267</v>
      </c>
      <c r="D111" s="52">
        <v>40</v>
      </c>
      <c r="E111" s="52">
        <v>95</v>
      </c>
      <c r="F111" s="52" t="s">
        <v>268</v>
      </c>
      <c r="G111" s="52" t="s">
        <v>76</v>
      </c>
      <c r="H111" s="68" t="s">
        <v>77</v>
      </c>
      <c r="I111" s="66">
        <v>212020000</v>
      </c>
      <c r="J111" s="66">
        <v>250965460</v>
      </c>
      <c r="K111" s="68">
        <v>30</v>
      </c>
    </row>
    <row r="112" spans="1:11" ht="12.75">
      <c r="A112" s="52" t="s">
        <v>384</v>
      </c>
      <c r="B112" s="52" t="s">
        <v>383</v>
      </c>
      <c r="C112" s="69" t="s">
        <v>269</v>
      </c>
      <c r="D112" s="52">
        <v>40</v>
      </c>
      <c r="E112" s="52">
        <v>95</v>
      </c>
      <c r="F112" s="52" t="s">
        <v>270</v>
      </c>
      <c r="G112" s="52" t="s">
        <v>76</v>
      </c>
      <c r="H112" s="68" t="s">
        <v>77</v>
      </c>
      <c r="I112" s="66">
        <v>212020000</v>
      </c>
      <c r="J112" s="66">
        <v>250965460</v>
      </c>
      <c r="K112" s="68">
        <v>30</v>
      </c>
    </row>
    <row r="113" spans="1:11" ht="12.75">
      <c r="A113" s="52" t="s">
        <v>271</v>
      </c>
      <c r="B113" s="52" t="s">
        <v>273</v>
      </c>
      <c r="C113" s="69" t="s">
        <v>272</v>
      </c>
      <c r="D113" s="52">
        <v>40</v>
      </c>
      <c r="E113" s="52">
        <v>95</v>
      </c>
      <c r="F113" s="52" t="s">
        <v>273</v>
      </c>
      <c r="G113" s="52" t="s">
        <v>76</v>
      </c>
      <c r="H113" s="68" t="s">
        <v>77</v>
      </c>
      <c r="I113" s="66">
        <v>212340000</v>
      </c>
      <c r="J113" s="66">
        <v>522052583</v>
      </c>
      <c r="K113" s="68">
        <v>3</v>
      </c>
    </row>
    <row r="114" spans="1:11" ht="12.75">
      <c r="A114" s="52" t="s">
        <v>274</v>
      </c>
      <c r="B114" s="52" t="s">
        <v>275</v>
      </c>
      <c r="C114" s="69" t="s">
        <v>522</v>
      </c>
      <c r="D114" s="52">
        <v>40</v>
      </c>
      <c r="E114" s="52">
        <v>95</v>
      </c>
      <c r="F114" s="52" t="s">
        <v>275</v>
      </c>
      <c r="G114" s="52" t="s">
        <v>76</v>
      </c>
      <c r="H114" s="68" t="s">
        <v>77</v>
      </c>
      <c r="I114" s="66">
        <v>212290000</v>
      </c>
      <c r="J114" s="66">
        <v>522180856</v>
      </c>
      <c r="K114" s="68">
        <v>30</v>
      </c>
    </row>
    <row r="115" spans="1:11" ht="12.75">
      <c r="A115" s="52" t="s">
        <v>276</v>
      </c>
      <c r="B115" s="52" t="s">
        <v>278</v>
      </c>
      <c r="C115" s="69" t="s">
        <v>277</v>
      </c>
      <c r="D115" s="52">
        <v>40</v>
      </c>
      <c r="E115" s="52">
        <v>95</v>
      </c>
      <c r="F115" s="52" t="s">
        <v>278</v>
      </c>
      <c r="G115" s="52" t="s">
        <v>76</v>
      </c>
      <c r="H115" s="68" t="s">
        <v>77</v>
      </c>
      <c r="I115" s="66">
        <v>212120000</v>
      </c>
      <c r="J115" s="66">
        <v>521436668</v>
      </c>
      <c r="K115" s="68">
        <v>3</v>
      </c>
    </row>
    <row r="116" spans="1:11" ht="12.75">
      <c r="A116" s="52" t="s">
        <v>279</v>
      </c>
      <c r="B116" s="52" t="s">
        <v>281</v>
      </c>
      <c r="C116" s="69" t="s">
        <v>280</v>
      </c>
      <c r="D116" s="52">
        <v>40</v>
      </c>
      <c r="E116" s="52">
        <v>95</v>
      </c>
      <c r="F116" s="52" t="s">
        <v>281</v>
      </c>
      <c r="G116" s="52" t="s">
        <v>76</v>
      </c>
      <c r="H116" s="68" t="s">
        <v>77</v>
      </c>
      <c r="I116" s="66">
        <v>212150000</v>
      </c>
      <c r="J116" s="66">
        <v>521436668</v>
      </c>
      <c r="K116" s="68">
        <v>30</v>
      </c>
    </row>
    <row r="117" spans="1:11" ht="12.75">
      <c r="A117" s="52" t="s">
        <v>282</v>
      </c>
      <c r="B117" s="52" t="s">
        <v>284</v>
      </c>
      <c r="C117" s="69" t="s">
        <v>283</v>
      </c>
      <c r="D117" s="52">
        <v>40</v>
      </c>
      <c r="E117" s="52">
        <v>95</v>
      </c>
      <c r="F117" s="52" t="s">
        <v>284</v>
      </c>
      <c r="G117" s="52" t="s">
        <v>76</v>
      </c>
      <c r="H117" s="68" t="s">
        <v>77</v>
      </c>
      <c r="I117" s="66">
        <v>212180000</v>
      </c>
      <c r="J117" s="66">
        <v>521436668</v>
      </c>
      <c r="K117" s="68">
        <v>30</v>
      </c>
    </row>
    <row r="118" spans="1:11" ht="12.75">
      <c r="A118" s="52" t="s">
        <v>285</v>
      </c>
      <c r="B118" s="52" t="s">
        <v>287</v>
      </c>
      <c r="C118" s="69" t="s">
        <v>286</v>
      </c>
      <c r="D118" s="52">
        <v>40</v>
      </c>
      <c r="E118" s="52">
        <v>95</v>
      </c>
      <c r="F118" s="52" t="s">
        <v>287</v>
      </c>
      <c r="G118" s="52" t="s">
        <v>76</v>
      </c>
      <c r="H118" s="68" t="s">
        <v>77</v>
      </c>
      <c r="I118" s="66">
        <v>212180000</v>
      </c>
      <c r="J118" s="66">
        <v>520909347</v>
      </c>
      <c r="K118" s="68">
        <v>30</v>
      </c>
    </row>
    <row r="119" spans="1:11" ht="12.75">
      <c r="A119" s="52" t="s">
        <v>288</v>
      </c>
      <c r="B119" s="52" t="s">
        <v>290</v>
      </c>
      <c r="C119" s="69" t="s">
        <v>289</v>
      </c>
      <c r="D119" s="52">
        <v>40</v>
      </c>
      <c r="E119" s="52">
        <v>95</v>
      </c>
      <c r="F119" s="52" t="s">
        <v>290</v>
      </c>
      <c r="G119" s="52" t="s">
        <v>76</v>
      </c>
      <c r="H119" s="68" t="s">
        <v>77</v>
      </c>
      <c r="I119" s="66">
        <v>212440000</v>
      </c>
      <c r="J119" s="66">
        <v>520909347</v>
      </c>
      <c r="K119" s="68">
        <v>3</v>
      </c>
    </row>
    <row r="120" spans="1:16" ht="12.75">
      <c r="A120" s="52" t="s">
        <v>648</v>
      </c>
      <c r="B120" s="52" t="s">
        <v>649</v>
      </c>
      <c r="C120" s="69" t="s">
        <v>650</v>
      </c>
      <c r="F120" s="52" t="s">
        <v>651</v>
      </c>
      <c r="G120" s="52" t="s">
        <v>529</v>
      </c>
      <c r="H120" s="68" t="s">
        <v>530</v>
      </c>
      <c r="I120" s="66">
        <v>212440000</v>
      </c>
      <c r="J120" s="66">
        <v>223530036</v>
      </c>
      <c r="K120" s="68">
        <v>30</v>
      </c>
      <c r="L120"/>
      <c r="M120"/>
      <c r="N120"/>
      <c r="O120"/>
      <c r="P120"/>
    </row>
    <row r="121" spans="1:16" ht="12.75">
      <c r="A121" s="52" t="s">
        <v>648</v>
      </c>
      <c r="B121" s="52" t="s">
        <v>378</v>
      </c>
      <c r="C121" s="69" t="s">
        <v>652</v>
      </c>
      <c r="F121" s="52" t="s">
        <v>651</v>
      </c>
      <c r="G121" s="52" t="s">
        <v>529</v>
      </c>
      <c r="H121" s="68" t="s">
        <v>530</v>
      </c>
      <c r="I121" s="66">
        <v>212440000</v>
      </c>
      <c r="J121" s="66">
        <v>223530036</v>
      </c>
      <c r="K121" s="68">
        <v>30</v>
      </c>
      <c r="L121"/>
      <c r="M121"/>
      <c r="N121"/>
      <c r="O121"/>
      <c r="P121"/>
    </row>
    <row r="122" spans="1:16" ht="12.75">
      <c r="A122" s="52" t="s">
        <v>648</v>
      </c>
      <c r="B122" s="52" t="s">
        <v>404</v>
      </c>
      <c r="C122" s="69" t="s">
        <v>653</v>
      </c>
      <c r="F122" s="52" t="s">
        <v>651</v>
      </c>
      <c r="G122" s="52" t="s">
        <v>529</v>
      </c>
      <c r="H122" s="68" t="s">
        <v>530</v>
      </c>
      <c r="I122" s="66">
        <v>212440000</v>
      </c>
      <c r="J122" s="66">
        <v>223530036</v>
      </c>
      <c r="K122" s="68">
        <v>30</v>
      </c>
      <c r="L122"/>
      <c r="M122"/>
      <c r="N122"/>
      <c r="O122"/>
      <c r="P122"/>
    </row>
    <row r="123" spans="1:11" ht="12.75">
      <c r="A123" s="52" t="s">
        <v>386</v>
      </c>
      <c r="B123" s="52" t="s">
        <v>362</v>
      </c>
      <c r="C123" s="69" t="s">
        <v>291</v>
      </c>
      <c r="D123" s="52">
        <v>40</v>
      </c>
      <c r="E123" s="52">
        <v>95</v>
      </c>
      <c r="F123" s="52" t="s">
        <v>292</v>
      </c>
      <c r="G123" s="52" t="s">
        <v>293</v>
      </c>
      <c r="H123" s="68" t="s">
        <v>77</v>
      </c>
      <c r="I123" s="66">
        <v>211140000</v>
      </c>
      <c r="J123" s="66">
        <v>521831677</v>
      </c>
      <c r="K123" s="68">
        <v>2</v>
      </c>
    </row>
    <row r="124" spans="1:11" ht="12.75">
      <c r="A124" s="52" t="s">
        <v>294</v>
      </c>
      <c r="B124" s="52" t="s">
        <v>385</v>
      </c>
      <c r="C124" s="69" t="s">
        <v>295</v>
      </c>
      <c r="D124" s="52">
        <v>40</v>
      </c>
      <c r="E124" s="52">
        <v>95</v>
      </c>
      <c r="F124" s="52" t="s">
        <v>296</v>
      </c>
      <c r="G124" s="52" t="s">
        <v>76</v>
      </c>
      <c r="H124" s="68" t="s">
        <v>77</v>
      </c>
      <c r="I124" s="66">
        <v>212070000</v>
      </c>
      <c r="J124" s="66">
        <v>521849516</v>
      </c>
      <c r="K124" s="68">
        <v>3</v>
      </c>
    </row>
    <row r="125" spans="1:11" ht="12.75">
      <c r="A125" s="52" t="s">
        <v>390</v>
      </c>
      <c r="B125" s="52" t="s">
        <v>99</v>
      </c>
      <c r="C125" s="69" t="s">
        <v>297</v>
      </c>
      <c r="D125" s="52">
        <v>40</v>
      </c>
      <c r="E125" s="52">
        <v>95</v>
      </c>
      <c r="F125" s="52" t="s">
        <v>298</v>
      </c>
      <c r="G125" s="52" t="s">
        <v>299</v>
      </c>
      <c r="H125" s="68" t="s">
        <v>77</v>
      </c>
      <c r="I125" s="66">
        <v>217130000</v>
      </c>
      <c r="J125" s="66">
        <v>521383298</v>
      </c>
      <c r="K125" s="68">
        <v>21</v>
      </c>
    </row>
    <row r="126" spans="1:11" ht="12.75">
      <c r="A126" s="52" t="s">
        <v>390</v>
      </c>
      <c r="B126" s="52" t="s">
        <v>391</v>
      </c>
      <c r="C126" s="69" t="s">
        <v>300</v>
      </c>
      <c r="D126" s="52">
        <v>40</v>
      </c>
      <c r="E126" s="52">
        <v>95</v>
      </c>
      <c r="F126" s="52" t="s">
        <v>298</v>
      </c>
      <c r="G126" s="52" t="s">
        <v>429</v>
      </c>
      <c r="H126" s="68" t="s">
        <v>77</v>
      </c>
      <c r="I126" s="66">
        <v>217130000</v>
      </c>
      <c r="J126" s="66">
        <v>522147103</v>
      </c>
      <c r="K126" s="68">
        <v>21</v>
      </c>
    </row>
    <row r="127" spans="1:11" ht="12.75">
      <c r="A127" s="52" t="s">
        <v>302</v>
      </c>
      <c r="C127" s="69" t="s">
        <v>303</v>
      </c>
      <c r="D127" s="52">
        <v>40</v>
      </c>
      <c r="E127" s="52">
        <v>95</v>
      </c>
      <c r="F127" s="52" t="s">
        <v>304</v>
      </c>
      <c r="G127" s="52" t="s">
        <v>305</v>
      </c>
      <c r="H127" s="68" t="s">
        <v>77</v>
      </c>
      <c r="I127" s="66">
        <v>206640000</v>
      </c>
      <c r="J127" s="66">
        <v>520913809</v>
      </c>
      <c r="K127" s="68">
        <v>23</v>
      </c>
    </row>
    <row r="128" spans="1:11" ht="12.75">
      <c r="A128" s="52" t="s">
        <v>306</v>
      </c>
      <c r="B128" s="52" t="s">
        <v>654</v>
      </c>
      <c r="C128" s="69" t="s">
        <v>307</v>
      </c>
      <c r="D128" s="52">
        <v>40</v>
      </c>
      <c r="E128" s="52">
        <v>95</v>
      </c>
      <c r="F128" s="52" t="s">
        <v>308</v>
      </c>
      <c r="G128" s="52" t="s">
        <v>309</v>
      </c>
      <c r="H128" s="68" t="s">
        <v>77</v>
      </c>
      <c r="I128" s="66">
        <v>210010000</v>
      </c>
      <c r="J128" s="66">
        <v>520784063</v>
      </c>
      <c r="K128" s="68">
        <v>12</v>
      </c>
    </row>
    <row r="129" spans="1:11" ht="12.75">
      <c r="A129" s="52" t="s">
        <v>405</v>
      </c>
      <c r="B129" s="52" t="s">
        <v>404</v>
      </c>
      <c r="C129" s="69" t="s">
        <v>310</v>
      </c>
      <c r="D129" s="52">
        <v>40</v>
      </c>
      <c r="E129" s="52">
        <v>95</v>
      </c>
      <c r="F129" s="52" t="s">
        <v>311</v>
      </c>
      <c r="G129" s="52" t="s">
        <v>76</v>
      </c>
      <c r="H129" s="68" t="s">
        <v>77</v>
      </c>
      <c r="I129" s="66">
        <v>212340000</v>
      </c>
      <c r="J129" s="66">
        <v>522325727</v>
      </c>
      <c r="K129" s="68">
        <v>30</v>
      </c>
    </row>
    <row r="130" spans="1:11" ht="12.75">
      <c r="A130" s="52" t="s">
        <v>405</v>
      </c>
      <c r="B130" s="52" t="s">
        <v>313</v>
      </c>
      <c r="C130" s="69" t="s">
        <v>312</v>
      </c>
      <c r="D130" s="52">
        <v>40</v>
      </c>
      <c r="E130" s="52">
        <v>95</v>
      </c>
      <c r="F130" s="52" t="s">
        <v>314</v>
      </c>
      <c r="G130" s="52" t="s">
        <v>76</v>
      </c>
      <c r="H130" s="68" t="s">
        <v>77</v>
      </c>
      <c r="I130" s="66">
        <v>212340000</v>
      </c>
      <c r="J130" s="66">
        <v>522325727</v>
      </c>
      <c r="K130" s="68">
        <v>30</v>
      </c>
    </row>
    <row r="131" spans="1:11" ht="12.75">
      <c r="A131" s="52" t="s">
        <v>389</v>
      </c>
      <c r="B131" s="52" t="s">
        <v>388</v>
      </c>
      <c r="C131" s="69" t="s">
        <v>315</v>
      </c>
      <c r="D131" s="52">
        <v>40</v>
      </c>
      <c r="E131" s="52">
        <v>95</v>
      </c>
      <c r="F131" s="52" t="s">
        <v>316</v>
      </c>
      <c r="G131" s="52" t="s">
        <v>76</v>
      </c>
      <c r="H131" s="68" t="s">
        <v>77</v>
      </c>
      <c r="I131" s="66">
        <v>212080000</v>
      </c>
      <c r="J131" s="66">
        <v>521978075</v>
      </c>
      <c r="K131" s="68">
        <v>30</v>
      </c>
    </row>
    <row r="132" spans="1:11" ht="12.75">
      <c r="A132" s="52" t="s">
        <v>317</v>
      </c>
      <c r="B132" s="52" t="s">
        <v>319</v>
      </c>
      <c r="C132" s="69" t="s">
        <v>318</v>
      </c>
      <c r="D132" s="52">
        <v>40</v>
      </c>
      <c r="E132" s="52">
        <v>95</v>
      </c>
      <c r="F132" s="52" t="s">
        <v>319</v>
      </c>
      <c r="G132" s="52" t="s">
        <v>320</v>
      </c>
      <c r="H132" s="68" t="s">
        <v>77</v>
      </c>
      <c r="I132" s="66">
        <v>217400000</v>
      </c>
      <c r="J132" s="66">
        <v>250965460</v>
      </c>
      <c r="K132" s="68">
        <v>21</v>
      </c>
    </row>
    <row r="133" spans="1:27" ht="12.75">
      <c r="A133" s="52" t="s">
        <v>655</v>
      </c>
      <c r="B133" s="52" t="s">
        <v>604</v>
      </c>
      <c r="C133" s="180" t="s">
        <v>656</v>
      </c>
      <c r="D133" s="181"/>
      <c r="E133" s="182">
        <v>95</v>
      </c>
      <c r="F133" s="52" t="s">
        <v>657</v>
      </c>
      <c r="G133" s="52" t="s">
        <v>635</v>
      </c>
      <c r="H133" s="68" t="s">
        <v>530</v>
      </c>
      <c r="I133" s="66">
        <v>211170000</v>
      </c>
      <c r="J133" s="66">
        <v>521616673</v>
      </c>
      <c r="K133" s="68">
        <v>3</v>
      </c>
      <c r="L133"/>
      <c r="M133"/>
      <c r="N133"/>
      <c r="O133"/>
      <c r="P133"/>
      <c r="Q133"/>
      <c r="R133"/>
      <c r="S133"/>
      <c r="T133"/>
      <c r="U133"/>
      <c r="V133"/>
      <c r="W133"/>
      <c r="X133"/>
      <c r="Y133"/>
      <c r="Z133"/>
      <c r="AA133"/>
    </row>
    <row r="134" spans="1:27" ht="12.75">
      <c r="A134" s="52" t="s">
        <v>655</v>
      </c>
      <c r="B134" s="52" t="s">
        <v>608</v>
      </c>
      <c r="C134" s="180" t="s">
        <v>658</v>
      </c>
      <c r="D134" s="181"/>
      <c r="E134" s="182">
        <v>95</v>
      </c>
      <c r="F134" s="52" t="s">
        <v>659</v>
      </c>
      <c r="G134" s="52" t="s">
        <v>529</v>
      </c>
      <c r="H134" s="68" t="s">
        <v>530</v>
      </c>
      <c r="I134" s="66">
        <v>212080000</v>
      </c>
      <c r="J134" s="66">
        <v>521616673</v>
      </c>
      <c r="K134" s="68">
        <v>3</v>
      </c>
      <c r="L134"/>
      <c r="M134"/>
      <c r="N134"/>
      <c r="O134"/>
      <c r="P134"/>
      <c r="Q134"/>
      <c r="R134"/>
      <c r="S134"/>
      <c r="T134"/>
      <c r="U134"/>
      <c r="V134"/>
      <c r="W134"/>
      <c r="X134"/>
      <c r="Y134"/>
      <c r="Z134"/>
      <c r="AA134"/>
    </row>
    <row r="135" spans="1:27" ht="12.75">
      <c r="A135" s="52" t="s">
        <v>655</v>
      </c>
      <c r="B135" s="52" t="s">
        <v>611</v>
      </c>
      <c r="C135" s="180" t="s">
        <v>660</v>
      </c>
      <c r="D135" s="181"/>
      <c r="E135" s="182">
        <v>95</v>
      </c>
      <c r="F135" s="52" t="s">
        <v>661</v>
      </c>
      <c r="G135" s="52" t="s">
        <v>529</v>
      </c>
      <c r="H135" s="68" t="s">
        <v>530</v>
      </c>
      <c r="I135" s="66">
        <v>212080000</v>
      </c>
      <c r="J135" s="66">
        <v>521616673</v>
      </c>
      <c r="K135" s="68">
        <v>3</v>
      </c>
      <c r="L135"/>
      <c r="M135"/>
      <c r="N135"/>
      <c r="O135"/>
      <c r="P135"/>
      <c r="Q135"/>
      <c r="R135"/>
      <c r="S135"/>
      <c r="T135"/>
      <c r="U135"/>
      <c r="V135"/>
      <c r="W135"/>
      <c r="X135"/>
      <c r="Y135"/>
      <c r="Z135"/>
      <c r="AA135"/>
    </row>
    <row r="136" spans="1:27" ht="12.75">
      <c r="A136" s="52" t="s">
        <v>655</v>
      </c>
      <c r="B136" s="52" t="s">
        <v>614</v>
      </c>
      <c r="C136" s="180" t="s">
        <v>662</v>
      </c>
      <c r="D136" s="181"/>
      <c r="E136" s="182">
        <v>95</v>
      </c>
      <c r="F136" s="52" t="s">
        <v>663</v>
      </c>
      <c r="G136" s="52" t="s">
        <v>529</v>
      </c>
      <c r="H136" s="68" t="s">
        <v>530</v>
      </c>
      <c r="I136" s="66">
        <v>212440000</v>
      </c>
      <c r="J136" s="66">
        <v>521616673</v>
      </c>
      <c r="K136" s="68">
        <v>3</v>
      </c>
      <c r="L136"/>
      <c r="M136"/>
      <c r="N136"/>
      <c r="O136"/>
      <c r="P136"/>
      <c r="Q136"/>
      <c r="R136"/>
      <c r="S136"/>
      <c r="T136"/>
      <c r="U136"/>
      <c r="V136"/>
      <c r="W136"/>
      <c r="X136"/>
      <c r="Y136"/>
      <c r="Z136"/>
      <c r="AA136"/>
    </row>
    <row r="137" spans="1:27" ht="12.75">
      <c r="A137" s="52" t="s">
        <v>655</v>
      </c>
      <c r="B137" s="52" t="s">
        <v>617</v>
      </c>
      <c r="C137" s="180" t="s">
        <v>664</v>
      </c>
      <c r="D137" s="181"/>
      <c r="E137" s="182">
        <v>95</v>
      </c>
      <c r="F137" s="52" t="s">
        <v>665</v>
      </c>
      <c r="G137" s="52" t="s">
        <v>529</v>
      </c>
      <c r="H137" s="68" t="s">
        <v>530</v>
      </c>
      <c r="I137" s="66">
        <v>212440000</v>
      </c>
      <c r="J137" s="66">
        <v>521616673</v>
      </c>
      <c r="K137" s="68">
        <v>3</v>
      </c>
      <c r="L137"/>
      <c r="M137"/>
      <c r="N137"/>
      <c r="O137"/>
      <c r="P137"/>
      <c r="Q137"/>
      <c r="R137"/>
      <c r="S137"/>
      <c r="T137"/>
      <c r="U137"/>
      <c r="V137"/>
      <c r="W137"/>
      <c r="X137"/>
      <c r="Y137"/>
      <c r="Z137"/>
      <c r="AA137"/>
    </row>
    <row r="138" spans="1:27" ht="12.75">
      <c r="A138" s="52" t="s">
        <v>655</v>
      </c>
      <c r="B138" s="52" t="s">
        <v>620</v>
      </c>
      <c r="C138" s="180" t="s">
        <v>666</v>
      </c>
      <c r="D138" s="181"/>
      <c r="E138" s="182">
        <v>95</v>
      </c>
      <c r="F138" s="52" t="s">
        <v>667</v>
      </c>
      <c r="G138" s="52" t="s">
        <v>529</v>
      </c>
      <c r="H138" s="68" t="s">
        <v>530</v>
      </c>
      <c r="I138" s="66">
        <v>212440000</v>
      </c>
      <c r="J138" s="66">
        <v>521616673</v>
      </c>
      <c r="K138" s="68">
        <v>3</v>
      </c>
      <c r="L138"/>
      <c r="M138"/>
      <c r="N138"/>
      <c r="O138"/>
      <c r="P138"/>
      <c r="Q138"/>
      <c r="R138"/>
      <c r="S138"/>
      <c r="T138"/>
      <c r="U138"/>
      <c r="V138"/>
      <c r="W138"/>
      <c r="X138"/>
      <c r="Y138"/>
      <c r="Z138"/>
      <c r="AA138"/>
    </row>
    <row r="139" spans="1:27" ht="12.75">
      <c r="A139" s="52" t="s">
        <v>655</v>
      </c>
      <c r="B139" s="52" t="s">
        <v>623</v>
      </c>
      <c r="C139" s="180" t="s">
        <v>668</v>
      </c>
      <c r="D139" s="181"/>
      <c r="E139" s="182">
        <v>95</v>
      </c>
      <c r="F139" s="52" t="s">
        <v>669</v>
      </c>
      <c r="G139" s="52" t="s">
        <v>529</v>
      </c>
      <c r="H139" s="68" t="s">
        <v>530</v>
      </c>
      <c r="I139" s="66">
        <v>212070000</v>
      </c>
      <c r="J139" s="66">
        <v>521616673</v>
      </c>
      <c r="K139" s="68">
        <v>3</v>
      </c>
      <c r="L139"/>
      <c r="M139"/>
      <c r="N139"/>
      <c r="O139"/>
      <c r="P139"/>
      <c r="Q139"/>
      <c r="R139"/>
      <c r="S139"/>
      <c r="T139"/>
      <c r="U139"/>
      <c r="V139"/>
      <c r="W139"/>
      <c r="X139"/>
      <c r="Y139"/>
      <c r="Z139"/>
      <c r="AA139"/>
    </row>
    <row r="140" spans="1:27" ht="12.75">
      <c r="A140" s="52" t="s">
        <v>655</v>
      </c>
      <c r="B140" s="52" t="s">
        <v>626</v>
      </c>
      <c r="C140" s="180" t="s">
        <v>670</v>
      </c>
      <c r="D140" s="181"/>
      <c r="E140" s="182">
        <v>95</v>
      </c>
      <c r="F140" s="52" t="s">
        <v>671</v>
      </c>
      <c r="G140" s="52" t="s">
        <v>642</v>
      </c>
      <c r="H140" s="68" t="s">
        <v>530</v>
      </c>
      <c r="I140" s="66">
        <v>211330000</v>
      </c>
      <c r="J140" s="66">
        <v>521616673</v>
      </c>
      <c r="K140" s="68">
        <v>3</v>
      </c>
      <c r="L140"/>
      <c r="M140"/>
      <c r="N140"/>
      <c r="O140"/>
      <c r="P140"/>
      <c r="Q140"/>
      <c r="R140"/>
      <c r="S140"/>
      <c r="T140"/>
      <c r="U140"/>
      <c r="V140"/>
      <c r="W140"/>
      <c r="X140"/>
      <c r="Y140"/>
      <c r="Z140"/>
      <c r="AA140"/>
    </row>
    <row r="141" spans="1:27" ht="12.75">
      <c r="A141" s="52" t="s">
        <v>655</v>
      </c>
      <c r="B141" s="52" t="s">
        <v>629</v>
      </c>
      <c r="C141" s="180" t="s">
        <v>672</v>
      </c>
      <c r="D141" s="181"/>
      <c r="E141" s="182">
        <v>95</v>
      </c>
      <c r="F141" s="52" t="s">
        <v>673</v>
      </c>
      <c r="G141" s="52" t="s">
        <v>635</v>
      </c>
      <c r="H141" s="68" t="s">
        <v>530</v>
      </c>
      <c r="I141" s="66">
        <v>211170000</v>
      </c>
      <c r="J141" s="66">
        <v>521616673</v>
      </c>
      <c r="K141" s="68">
        <v>3</v>
      </c>
      <c r="L141"/>
      <c r="M141"/>
      <c r="N141"/>
      <c r="O141"/>
      <c r="P141"/>
      <c r="Q141"/>
      <c r="R141"/>
      <c r="S141"/>
      <c r="T141"/>
      <c r="U141"/>
      <c r="V141"/>
      <c r="W141"/>
      <c r="X141"/>
      <c r="Y141"/>
      <c r="Z141"/>
      <c r="AA141"/>
    </row>
    <row r="142" spans="1:27" ht="12.75">
      <c r="A142" s="52" t="s">
        <v>655</v>
      </c>
      <c r="B142" s="52" t="s">
        <v>632</v>
      </c>
      <c r="C142" s="180" t="s">
        <v>674</v>
      </c>
      <c r="D142" s="181"/>
      <c r="E142" s="182">
        <v>95</v>
      </c>
      <c r="F142" s="52" t="s">
        <v>675</v>
      </c>
      <c r="G142" s="52" t="s">
        <v>529</v>
      </c>
      <c r="H142" s="68" t="s">
        <v>530</v>
      </c>
      <c r="I142" s="66">
        <v>212080000</v>
      </c>
      <c r="J142" s="66">
        <v>521616673</v>
      </c>
      <c r="K142" s="68">
        <v>3</v>
      </c>
      <c r="L142"/>
      <c r="M142"/>
      <c r="N142"/>
      <c r="O142"/>
      <c r="P142"/>
      <c r="Q142"/>
      <c r="R142"/>
      <c r="S142"/>
      <c r="T142"/>
      <c r="U142"/>
      <c r="V142"/>
      <c r="W142"/>
      <c r="X142"/>
      <c r="Y142"/>
      <c r="Z142"/>
      <c r="AA142"/>
    </row>
    <row r="143" spans="1:11" ht="12.75">
      <c r="A143" s="52" t="s">
        <v>321</v>
      </c>
      <c r="B143" s="52" t="s">
        <v>323</v>
      </c>
      <c r="C143" s="69" t="s">
        <v>322</v>
      </c>
      <c r="D143" s="52">
        <v>40</v>
      </c>
      <c r="E143" s="52">
        <v>95</v>
      </c>
      <c r="F143" s="52" t="s">
        <v>323</v>
      </c>
      <c r="G143" s="52" t="s">
        <v>76</v>
      </c>
      <c r="H143" s="68" t="s">
        <v>77</v>
      </c>
      <c r="I143" s="66">
        <v>212180000</v>
      </c>
      <c r="J143" s="66">
        <v>521326357</v>
      </c>
      <c r="K143" s="68">
        <v>30</v>
      </c>
    </row>
    <row r="144" spans="1:26" ht="12.75">
      <c r="A144" s="52" t="s">
        <v>676</v>
      </c>
      <c r="B144" s="52" t="s">
        <v>677</v>
      </c>
      <c r="C144" s="69" t="s">
        <v>678</v>
      </c>
      <c r="F144" s="52" t="s">
        <v>679</v>
      </c>
      <c r="G144" s="52" t="s">
        <v>680</v>
      </c>
      <c r="H144" s="68" t="s">
        <v>530</v>
      </c>
      <c r="I144" s="66">
        <v>207830000</v>
      </c>
      <c r="J144" s="66">
        <v>522350238</v>
      </c>
      <c r="K144" s="68">
        <v>16</v>
      </c>
      <c r="L144"/>
      <c r="M144"/>
      <c r="N144"/>
      <c r="O144"/>
      <c r="P144"/>
      <c r="Q144"/>
      <c r="R144"/>
      <c r="S144"/>
      <c r="T144"/>
      <c r="U144"/>
      <c r="V144"/>
      <c r="W144"/>
      <c r="X144"/>
      <c r="Y144"/>
      <c r="Z144"/>
    </row>
    <row r="145" spans="1:11" ht="12.75">
      <c r="A145" s="52" t="s">
        <v>324</v>
      </c>
      <c r="B145" s="52" t="s">
        <v>326</v>
      </c>
      <c r="C145" s="69" t="s">
        <v>325</v>
      </c>
      <c r="D145" s="52">
        <v>40</v>
      </c>
      <c r="E145" s="52">
        <v>95</v>
      </c>
      <c r="F145" s="52" t="s">
        <v>326</v>
      </c>
      <c r="G145" s="52" t="s">
        <v>76</v>
      </c>
      <c r="H145" s="68" t="s">
        <v>77</v>
      </c>
      <c r="I145" s="66">
        <v>212070000</v>
      </c>
      <c r="J145" s="66">
        <v>521957722</v>
      </c>
      <c r="K145" s="68">
        <v>30</v>
      </c>
    </row>
    <row r="146" spans="1:11" ht="12.75">
      <c r="A146" s="52" t="s">
        <v>327</v>
      </c>
      <c r="B146" s="52" t="s">
        <v>329</v>
      </c>
      <c r="C146" s="69" t="s">
        <v>328</v>
      </c>
      <c r="D146" s="52">
        <v>40</v>
      </c>
      <c r="E146" s="52">
        <v>95</v>
      </c>
      <c r="F146" s="52" t="s">
        <v>329</v>
      </c>
      <c r="G146" s="52" t="s">
        <v>76</v>
      </c>
      <c r="H146" s="68" t="s">
        <v>77</v>
      </c>
      <c r="I146" s="66">
        <v>212070000</v>
      </c>
      <c r="J146" s="66">
        <v>521957722</v>
      </c>
      <c r="K146" s="68">
        <v>30</v>
      </c>
    </row>
    <row r="147" spans="1:11" ht="12.75">
      <c r="A147" s="52" t="s">
        <v>330</v>
      </c>
      <c r="B147" s="52" t="s">
        <v>332</v>
      </c>
      <c r="C147" s="69" t="s">
        <v>331</v>
      </c>
      <c r="D147" s="52">
        <v>40</v>
      </c>
      <c r="E147" s="52">
        <v>95</v>
      </c>
      <c r="F147" s="52" t="s">
        <v>332</v>
      </c>
      <c r="G147" s="52" t="s">
        <v>76</v>
      </c>
      <c r="H147" s="68" t="s">
        <v>77</v>
      </c>
      <c r="I147" s="66">
        <v>212070000</v>
      </c>
      <c r="J147" s="66">
        <v>521957722</v>
      </c>
      <c r="K147" s="68">
        <v>30</v>
      </c>
    </row>
    <row r="148" spans="1:11" ht="12.75">
      <c r="A148" s="52" t="s">
        <v>333</v>
      </c>
      <c r="B148" s="52" t="s">
        <v>335</v>
      </c>
      <c r="C148" s="69" t="s">
        <v>334</v>
      </c>
      <c r="D148" s="52">
        <v>40</v>
      </c>
      <c r="E148" s="52">
        <v>95</v>
      </c>
      <c r="F148" s="52" t="s">
        <v>335</v>
      </c>
      <c r="G148" s="52" t="s">
        <v>76</v>
      </c>
      <c r="H148" s="68" t="s">
        <v>77</v>
      </c>
      <c r="I148" s="66">
        <v>212160000</v>
      </c>
      <c r="J148" s="66">
        <v>521957722</v>
      </c>
      <c r="K148" s="68">
        <v>30</v>
      </c>
    </row>
    <row r="149" spans="1:19" ht="12.75">
      <c r="A149" s="52" t="s">
        <v>681</v>
      </c>
      <c r="B149" s="52" t="s">
        <v>682</v>
      </c>
      <c r="C149" s="69" t="s">
        <v>683</v>
      </c>
      <c r="F149" s="52" t="s">
        <v>684</v>
      </c>
      <c r="G149" s="52" t="s">
        <v>685</v>
      </c>
      <c r="H149" s="68" t="s">
        <v>530</v>
      </c>
      <c r="I149" s="66">
        <v>214010000</v>
      </c>
      <c r="J149" s="66">
        <v>521765558</v>
      </c>
      <c r="K149" s="68">
        <v>2</v>
      </c>
      <c r="L149"/>
      <c r="M149"/>
      <c r="N149"/>
      <c r="O149"/>
      <c r="P149"/>
      <c r="Q149"/>
      <c r="R149"/>
      <c r="S149"/>
    </row>
    <row r="150" spans="1:19" ht="12.75">
      <c r="A150" s="52" t="s">
        <v>681</v>
      </c>
      <c r="B150" s="52" t="s">
        <v>686</v>
      </c>
      <c r="C150" s="69" t="s">
        <v>687</v>
      </c>
      <c r="F150" s="52" t="s">
        <v>684</v>
      </c>
      <c r="G150" s="52" t="s">
        <v>685</v>
      </c>
      <c r="H150" s="68" t="s">
        <v>530</v>
      </c>
      <c r="I150" s="66">
        <v>214010000</v>
      </c>
      <c r="J150" s="66">
        <v>521765558</v>
      </c>
      <c r="K150" s="68">
        <v>2</v>
      </c>
      <c r="L150"/>
      <c r="M150"/>
      <c r="N150"/>
      <c r="O150"/>
      <c r="P150"/>
      <c r="Q150"/>
      <c r="R150"/>
      <c r="S150"/>
    </row>
    <row r="151" spans="1:11" ht="12.75">
      <c r="A151" s="52" t="s">
        <v>406</v>
      </c>
      <c r="B151" s="52" t="s">
        <v>397</v>
      </c>
      <c r="C151" s="69" t="s">
        <v>336</v>
      </c>
      <c r="D151" s="52">
        <v>40</v>
      </c>
      <c r="E151" s="52">
        <v>95</v>
      </c>
      <c r="F151" s="52" t="s">
        <v>337</v>
      </c>
      <c r="G151" s="52" t="s">
        <v>320</v>
      </c>
      <c r="H151" s="68" t="s">
        <v>77</v>
      </c>
      <c r="I151" s="66">
        <v>217400000</v>
      </c>
      <c r="J151" s="66">
        <v>520696197</v>
      </c>
      <c r="K151" s="68">
        <v>21</v>
      </c>
    </row>
    <row r="152" spans="1:11" ht="12.75">
      <c r="A152" s="52" t="s">
        <v>406</v>
      </c>
      <c r="B152" s="52" t="s">
        <v>398</v>
      </c>
      <c r="C152" s="69" t="s">
        <v>338</v>
      </c>
      <c r="D152" s="52">
        <v>40</v>
      </c>
      <c r="E152" s="52">
        <v>95</v>
      </c>
      <c r="F152" s="52" t="s">
        <v>337</v>
      </c>
      <c r="G152" s="52" t="s">
        <v>320</v>
      </c>
      <c r="H152" s="68" t="s">
        <v>77</v>
      </c>
      <c r="I152" s="66">
        <v>217400000</v>
      </c>
      <c r="J152" s="66">
        <v>520696197</v>
      </c>
      <c r="K152" s="68">
        <v>21</v>
      </c>
    </row>
    <row r="153" spans="1:11" ht="12.75">
      <c r="A153" s="52" t="s">
        <v>339</v>
      </c>
      <c r="C153" s="69" t="s">
        <v>340</v>
      </c>
      <c r="D153" s="52">
        <v>40</v>
      </c>
      <c r="E153" s="52">
        <v>95</v>
      </c>
      <c r="F153" s="52" t="s">
        <v>341</v>
      </c>
      <c r="G153" s="52" t="s">
        <v>342</v>
      </c>
      <c r="H153" s="68" t="s">
        <v>77</v>
      </c>
      <c r="I153" s="66">
        <v>207720000</v>
      </c>
      <c r="J153" s="66">
        <v>522052583</v>
      </c>
      <c r="K153" s="68">
        <v>16</v>
      </c>
    </row>
    <row r="154" spans="1:18" ht="12.75">
      <c r="A154" s="52" t="s">
        <v>688</v>
      </c>
      <c r="C154" s="69" t="s">
        <v>689</v>
      </c>
      <c r="F154" s="52" t="s">
        <v>690</v>
      </c>
      <c r="G154" s="52" t="s">
        <v>691</v>
      </c>
      <c r="H154" s="68" t="s">
        <v>530</v>
      </c>
      <c r="I154" s="66">
        <v>207470000</v>
      </c>
      <c r="J154" s="66">
        <v>522180856</v>
      </c>
      <c r="K154" s="68">
        <v>16</v>
      </c>
      <c r="L154"/>
      <c r="M154"/>
      <c r="N154"/>
      <c r="O154"/>
      <c r="P154"/>
      <c r="Q154"/>
      <c r="R154"/>
    </row>
    <row r="155" spans="1:11" ht="12.75">
      <c r="A155" s="52" t="s">
        <v>392</v>
      </c>
      <c r="B155" s="52" t="s">
        <v>393</v>
      </c>
      <c r="C155" s="69" t="s">
        <v>343</v>
      </c>
      <c r="D155" s="52">
        <v>40</v>
      </c>
      <c r="E155" s="52">
        <v>95</v>
      </c>
      <c r="F155" s="52" t="s">
        <v>344</v>
      </c>
      <c r="G155" s="52" t="s">
        <v>76</v>
      </c>
      <c r="H155" s="68" t="s">
        <v>77</v>
      </c>
      <c r="I155" s="66">
        <v>212150000</v>
      </c>
      <c r="J155" s="66">
        <v>522054536</v>
      </c>
      <c r="K155" s="68">
        <v>30</v>
      </c>
    </row>
    <row r="156" spans="1:18" ht="12.75">
      <c r="A156" s="52" t="s">
        <v>692</v>
      </c>
      <c r="B156" s="52" t="s">
        <v>693</v>
      </c>
      <c r="C156" s="69" t="s">
        <v>694</v>
      </c>
      <c r="F156" s="52" t="s">
        <v>695</v>
      </c>
      <c r="G156" s="52" t="s">
        <v>529</v>
      </c>
      <c r="H156" s="68" t="s">
        <v>530</v>
      </c>
      <c r="I156" s="66">
        <v>212390000</v>
      </c>
      <c r="J156" s="66">
        <v>520909347</v>
      </c>
      <c r="K156" s="68">
        <v>30</v>
      </c>
      <c r="L156"/>
      <c r="M156"/>
      <c r="N156"/>
      <c r="O156"/>
      <c r="P156"/>
      <c r="Q156"/>
      <c r="R156"/>
    </row>
    <row r="157" spans="1:18" ht="12.75">
      <c r="A157" s="52" t="s">
        <v>692</v>
      </c>
      <c r="B157" s="52" t="s">
        <v>404</v>
      </c>
      <c r="C157" s="69" t="s">
        <v>696</v>
      </c>
      <c r="F157" s="52" t="s">
        <v>695</v>
      </c>
      <c r="G157" s="52" t="s">
        <v>529</v>
      </c>
      <c r="H157" s="68" t="s">
        <v>530</v>
      </c>
      <c r="I157" s="66">
        <v>212390000</v>
      </c>
      <c r="J157" s="66">
        <v>520909347</v>
      </c>
      <c r="K157" s="68">
        <v>30</v>
      </c>
      <c r="L157"/>
      <c r="M157"/>
      <c r="N157"/>
      <c r="O157"/>
      <c r="P157"/>
      <c r="Q157"/>
      <c r="R157"/>
    </row>
    <row r="158" spans="1:11" ht="12.75">
      <c r="A158" s="52" t="s">
        <v>345</v>
      </c>
      <c r="C158" s="69" t="s">
        <v>346</v>
      </c>
      <c r="D158" s="52">
        <v>40</v>
      </c>
      <c r="E158" s="52">
        <v>95</v>
      </c>
      <c r="F158" s="52" t="s">
        <v>428</v>
      </c>
      <c r="G158" s="52" t="s">
        <v>76</v>
      </c>
      <c r="H158" s="68" t="s">
        <v>77</v>
      </c>
      <c r="I158" s="66">
        <v>212120000</v>
      </c>
      <c r="J158" s="66">
        <v>522019078</v>
      </c>
      <c r="K158" s="68">
        <v>30</v>
      </c>
    </row>
    <row r="159" spans="1:11" ht="12.75">
      <c r="A159" s="52" t="s">
        <v>347</v>
      </c>
      <c r="C159" s="69" t="s">
        <v>348</v>
      </c>
      <c r="D159" s="52">
        <v>40</v>
      </c>
      <c r="E159" s="52">
        <v>95</v>
      </c>
      <c r="F159" s="52" t="s">
        <v>349</v>
      </c>
      <c r="G159" s="52" t="s">
        <v>350</v>
      </c>
      <c r="H159" s="68" t="s">
        <v>77</v>
      </c>
      <c r="I159" s="66">
        <v>217371326</v>
      </c>
      <c r="J159" s="66">
        <v>522317341</v>
      </c>
      <c r="K159" s="68">
        <v>15</v>
      </c>
    </row>
    <row r="160" spans="1:11" ht="12.75">
      <c r="A160" s="52" t="s">
        <v>447</v>
      </c>
      <c r="C160" s="69" t="s">
        <v>351</v>
      </c>
      <c r="D160" s="52">
        <v>40</v>
      </c>
      <c r="E160" s="52">
        <v>95</v>
      </c>
      <c r="F160" s="52" t="s">
        <v>352</v>
      </c>
      <c r="G160" s="52" t="s">
        <v>353</v>
      </c>
      <c r="H160" s="68" t="s">
        <v>77</v>
      </c>
      <c r="I160" s="66">
        <v>212250000</v>
      </c>
      <c r="J160" s="66">
        <v>352186944</v>
      </c>
      <c r="K160" s="68">
        <v>30</v>
      </c>
    </row>
    <row r="161" spans="9:10" ht="12.75">
      <c r="I161" s="66"/>
      <c r="J161" s="66"/>
    </row>
    <row r="162" spans="9:10" ht="12.75">
      <c r="I162" s="66"/>
      <c r="J162" s="66"/>
    </row>
    <row r="163" spans="9:10" ht="12.75">
      <c r="I163" s="66"/>
      <c r="J163" s="66"/>
    </row>
    <row r="164" spans="9:10" ht="12.75">
      <c r="I164" s="66"/>
      <c r="J164" s="66"/>
    </row>
    <row r="165" spans="9:10" ht="12.75">
      <c r="I165" s="66"/>
      <c r="J165" s="66"/>
    </row>
    <row r="166" spans="9:10" ht="12.75">
      <c r="I166" s="66"/>
      <c r="J166" s="66"/>
    </row>
    <row r="167" spans="9:10" ht="12.75">
      <c r="I167" s="66"/>
      <c r="J167" s="66"/>
    </row>
    <row r="168" spans="9:10" ht="12.75">
      <c r="I168" s="66"/>
      <c r="J168" s="66"/>
    </row>
    <row r="169" spans="9:10" ht="12.75">
      <c r="I169" s="66"/>
      <c r="J169" s="66"/>
    </row>
    <row r="170" spans="9:10" ht="12.75">
      <c r="I170" s="66"/>
      <c r="J170" s="66"/>
    </row>
    <row r="171" spans="9:10" ht="12.75">
      <c r="I171" s="66"/>
      <c r="J171" s="66"/>
    </row>
    <row r="172" spans="9:10" ht="12.75">
      <c r="I172" s="66"/>
      <c r="J172" s="66"/>
    </row>
    <row r="173" spans="9:10" ht="12.75">
      <c r="I173" s="66"/>
      <c r="J173" s="66"/>
    </row>
    <row r="174" spans="9:10" ht="12.75">
      <c r="I174" s="66"/>
      <c r="J174" s="66"/>
    </row>
    <row r="175" spans="9:10" ht="12.75">
      <c r="I175" s="66"/>
      <c r="J175" s="66"/>
    </row>
    <row r="176" spans="9:10" ht="12.75">
      <c r="I176" s="66"/>
      <c r="J176" s="66"/>
    </row>
    <row r="177" spans="9:10" ht="12.75">
      <c r="I177" s="66"/>
      <c r="J177" s="66"/>
    </row>
    <row r="178" spans="9:10" ht="12.75">
      <c r="I178" s="66"/>
      <c r="J178" s="66"/>
    </row>
    <row r="179" spans="9:10" ht="12.75">
      <c r="I179" s="66"/>
      <c r="J179" s="66"/>
    </row>
    <row r="180" spans="9:10" ht="12.75">
      <c r="I180" s="66"/>
      <c r="J180" s="66"/>
    </row>
    <row r="181" spans="9:10" ht="12.75">
      <c r="I181" s="66"/>
      <c r="J181" s="66"/>
    </row>
    <row r="182" spans="9:10" ht="12.75">
      <c r="I182" s="66"/>
      <c r="J182" s="66"/>
    </row>
    <row r="183" spans="9:10" ht="12.75">
      <c r="I183" s="66"/>
      <c r="J183" s="66"/>
    </row>
    <row r="184" spans="9:10" ht="12.75">
      <c r="I184" s="66"/>
      <c r="J184" s="66"/>
    </row>
    <row r="185" spans="9:10" ht="12.75">
      <c r="I185" s="66"/>
      <c r="J185" s="66"/>
    </row>
    <row r="186" spans="9:10" ht="12.75">
      <c r="I186" s="66"/>
      <c r="J186" s="66"/>
    </row>
    <row r="187" spans="9:10" ht="12.75">
      <c r="I187" s="66"/>
      <c r="J187" s="66"/>
    </row>
    <row r="188" spans="9:10" ht="12.75">
      <c r="I188" s="66"/>
      <c r="J188" s="66"/>
    </row>
    <row r="189" spans="9:10" ht="12.75">
      <c r="I189" s="66"/>
      <c r="J189" s="66"/>
    </row>
    <row r="190" spans="9:10" ht="12.75">
      <c r="I190" s="66"/>
      <c r="J190" s="66"/>
    </row>
    <row r="191" spans="9:10" ht="12.75">
      <c r="I191" s="66"/>
      <c r="J191" s="66"/>
    </row>
    <row r="192" spans="9:10" ht="12.75">
      <c r="I192" s="66"/>
      <c r="J192" s="66"/>
    </row>
    <row r="193" spans="9:10" ht="12.75">
      <c r="I193" s="66"/>
      <c r="J193" s="66"/>
    </row>
    <row r="194" spans="9:10" ht="12.75">
      <c r="I194" s="66"/>
      <c r="J194" s="66"/>
    </row>
    <row r="195" spans="9:10" ht="12.75">
      <c r="I195" s="66"/>
      <c r="J195" s="66"/>
    </row>
    <row r="196" spans="9:10" ht="12.75">
      <c r="I196" s="66"/>
      <c r="J196" s="66"/>
    </row>
    <row r="197" spans="9:10" ht="12.75">
      <c r="I197" s="66"/>
      <c r="J197" s="66"/>
    </row>
    <row r="198" spans="9:10" ht="12.75">
      <c r="I198" s="66"/>
      <c r="J198" s="66"/>
    </row>
    <row r="199" spans="9:10" ht="12.75">
      <c r="I199" s="66"/>
      <c r="J199" s="66"/>
    </row>
    <row r="200" spans="9:10" ht="12.75">
      <c r="I200" s="66"/>
      <c r="J200" s="66"/>
    </row>
    <row r="201" spans="9:10" ht="12.75">
      <c r="I201" s="66"/>
      <c r="J201" s="66"/>
    </row>
    <row r="202" spans="9:10" ht="12.75">
      <c r="I202" s="66"/>
      <c r="J202" s="66"/>
    </row>
    <row r="203" spans="9:10" ht="12.75">
      <c r="I203" s="66"/>
      <c r="J203" s="66"/>
    </row>
    <row r="204" spans="9:10" ht="12.75">
      <c r="I204" s="66"/>
      <c r="J204" s="66"/>
    </row>
    <row r="205" spans="9:10" ht="12.75">
      <c r="I205" s="66"/>
      <c r="J205" s="66"/>
    </row>
    <row r="206" spans="9:10" ht="12.75">
      <c r="I206" s="66"/>
      <c r="J206" s="66"/>
    </row>
    <row r="207" spans="9:10" ht="12.75">
      <c r="I207" s="66"/>
      <c r="J207" s="66"/>
    </row>
    <row r="208" spans="9:10" ht="12.75">
      <c r="I208" s="66"/>
      <c r="J208" s="66"/>
    </row>
    <row r="209" spans="9:10" ht="12.75">
      <c r="I209" s="66"/>
      <c r="J209" s="66"/>
    </row>
    <row r="210" spans="9:10" ht="12.75">
      <c r="I210" s="66"/>
      <c r="J210" s="66"/>
    </row>
    <row r="211" spans="9:10" ht="12.75">
      <c r="I211" s="66"/>
      <c r="J211" s="66"/>
    </row>
    <row r="212" spans="9:10" ht="12.75">
      <c r="I212" s="66"/>
      <c r="J212" s="66"/>
    </row>
    <row r="213" spans="9:10" ht="12.75">
      <c r="I213" s="66"/>
      <c r="J213" s="66"/>
    </row>
    <row r="214" spans="9:10" ht="12.75">
      <c r="I214" s="66"/>
      <c r="J214" s="66"/>
    </row>
    <row r="215" spans="9:10" ht="12.75">
      <c r="I215" s="66"/>
      <c r="J215" s="66"/>
    </row>
    <row r="216" spans="9:10" ht="12.75">
      <c r="I216" s="66"/>
      <c r="J216" s="66"/>
    </row>
    <row r="217" spans="9:10" ht="12.75">
      <c r="I217" s="66"/>
      <c r="J217" s="66"/>
    </row>
    <row r="218" spans="9:10" ht="12.75">
      <c r="I218" s="66"/>
      <c r="J218" s="66"/>
    </row>
    <row r="219" spans="9:10" ht="12.75">
      <c r="I219" s="66"/>
      <c r="J219" s="66"/>
    </row>
    <row r="220" spans="9:10" ht="12.75">
      <c r="I220" s="66"/>
      <c r="J220" s="66"/>
    </row>
    <row r="221" spans="9:10" ht="12.75">
      <c r="I221" s="66"/>
      <c r="J221" s="66"/>
    </row>
    <row r="222" spans="9:10" ht="12.75">
      <c r="I222" s="66"/>
      <c r="J222" s="66"/>
    </row>
    <row r="223" spans="9:10" ht="12.75">
      <c r="I223" s="66"/>
      <c r="J223" s="66"/>
    </row>
    <row r="224" spans="9:10" ht="12.75">
      <c r="I224" s="66"/>
      <c r="J224" s="66"/>
    </row>
    <row r="225" spans="9:10" ht="12.75">
      <c r="I225" s="66"/>
      <c r="J225" s="66"/>
    </row>
    <row r="226" spans="9:10" ht="12.75">
      <c r="I226" s="66"/>
      <c r="J226" s="66"/>
    </row>
    <row r="227" spans="9:10" ht="12.75">
      <c r="I227" s="66"/>
      <c r="J227" s="66"/>
    </row>
    <row r="228" spans="9:10" ht="12.75">
      <c r="I228" s="66"/>
      <c r="J228" s="66"/>
    </row>
    <row r="229" spans="9:10" ht="12.75">
      <c r="I229" s="66"/>
      <c r="J229" s="66"/>
    </row>
    <row r="230" spans="9:10" ht="12.75">
      <c r="I230" s="66"/>
      <c r="J230" s="66"/>
    </row>
    <row r="231" spans="9:10" ht="12.75">
      <c r="I231" s="66"/>
      <c r="J231" s="66"/>
    </row>
    <row r="232" spans="9:10" ht="12.75">
      <c r="I232" s="66"/>
      <c r="J232" s="66"/>
    </row>
    <row r="233" spans="9:10" ht="12.75">
      <c r="I233" s="66"/>
      <c r="J233" s="66"/>
    </row>
    <row r="234" spans="9:10" ht="12.75">
      <c r="I234" s="66"/>
      <c r="J234" s="66"/>
    </row>
    <row r="235" spans="9:10" ht="12.75">
      <c r="I235" s="66"/>
      <c r="J235" s="66"/>
    </row>
    <row r="236" spans="9:10" ht="12.75">
      <c r="I236" s="66"/>
      <c r="J236" s="66"/>
    </row>
    <row r="237" spans="9:10" ht="12.75">
      <c r="I237" s="66"/>
      <c r="J237" s="66"/>
    </row>
    <row r="238" spans="9:10" ht="12.75">
      <c r="I238" s="66"/>
      <c r="J238" s="66"/>
    </row>
    <row r="239" spans="9:10" ht="12.75">
      <c r="I239" s="66"/>
      <c r="J239" s="66"/>
    </row>
    <row r="240" spans="9:10" ht="12.75">
      <c r="I240" s="66"/>
      <c r="J240" s="66"/>
    </row>
    <row r="241" spans="9:10" ht="12.75">
      <c r="I241" s="66"/>
      <c r="J241" s="66"/>
    </row>
    <row r="242" spans="9:10" ht="12.75">
      <c r="I242" s="66"/>
      <c r="J242" s="66"/>
    </row>
    <row r="243" spans="9:10" ht="12.75">
      <c r="I243" s="66"/>
      <c r="J243" s="66"/>
    </row>
    <row r="244" spans="9:10" ht="12.75">
      <c r="I244" s="66"/>
      <c r="J244" s="66"/>
    </row>
    <row r="245" spans="9:10" ht="12.75">
      <c r="I245" s="66"/>
      <c r="J245" s="66"/>
    </row>
    <row r="246" spans="9:10" ht="12.75">
      <c r="I246" s="66"/>
      <c r="J246" s="66"/>
    </row>
    <row r="247" spans="9:10" ht="12.75">
      <c r="I247" s="66"/>
      <c r="J247" s="66"/>
    </row>
    <row r="248" spans="9:10" ht="12.75">
      <c r="I248" s="66"/>
      <c r="J248" s="66"/>
    </row>
    <row r="249" spans="9:10" ht="12.75">
      <c r="I249" s="66"/>
      <c r="J249" s="66"/>
    </row>
    <row r="250" spans="9:10" ht="12.75">
      <c r="I250" s="66"/>
      <c r="J250" s="66"/>
    </row>
    <row r="251" spans="9:10" ht="12.75">
      <c r="I251" s="66"/>
      <c r="J251" s="66"/>
    </row>
    <row r="252" spans="9:10" ht="12.75">
      <c r="I252" s="66"/>
      <c r="J252" s="66"/>
    </row>
    <row r="253" spans="9:10" ht="12.75">
      <c r="I253" s="66"/>
      <c r="J253" s="66"/>
    </row>
    <row r="254" spans="9:10" ht="12.75">
      <c r="I254" s="66"/>
      <c r="J254" s="66"/>
    </row>
    <row r="255" spans="9:10" ht="12.75">
      <c r="I255" s="66"/>
      <c r="J255" s="66"/>
    </row>
    <row r="256" spans="9:10" ht="12.75">
      <c r="I256" s="66"/>
      <c r="J256" s="66"/>
    </row>
    <row r="257" spans="9:10" ht="12.75">
      <c r="I257" s="66"/>
      <c r="J257" s="66"/>
    </row>
    <row r="258" spans="9:10" ht="12.75">
      <c r="I258" s="66"/>
      <c r="J258" s="66"/>
    </row>
    <row r="259" spans="9:10" ht="12.75">
      <c r="I259" s="66"/>
      <c r="J259" s="66"/>
    </row>
    <row r="260" spans="9:10" ht="12.75">
      <c r="I260" s="66"/>
      <c r="J260" s="66"/>
    </row>
    <row r="261" spans="9:10" ht="12.75">
      <c r="I261" s="66"/>
      <c r="J261" s="66"/>
    </row>
    <row r="262" spans="9:10" ht="12.75">
      <c r="I262" s="66"/>
      <c r="J262" s="66"/>
    </row>
    <row r="263" spans="9:10" ht="12.75">
      <c r="I263" s="66"/>
      <c r="J263" s="66"/>
    </row>
    <row r="264" spans="9:10" ht="12.75">
      <c r="I264" s="66"/>
      <c r="J264" s="66"/>
    </row>
    <row r="265" spans="9:10" ht="12.75">
      <c r="I265" s="66"/>
      <c r="J265" s="66"/>
    </row>
    <row r="266" spans="9:10" ht="12.75">
      <c r="I266" s="66"/>
      <c r="J266" s="66"/>
    </row>
    <row r="267" spans="9:10" ht="12.75">
      <c r="I267" s="66"/>
      <c r="J267" s="66"/>
    </row>
    <row r="268" spans="9:10" ht="12.75">
      <c r="I268" s="66"/>
      <c r="J268" s="66"/>
    </row>
    <row r="269" spans="9:10" ht="12.75">
      <c r="I269" s="66"/>
      <c r="J269" s="66"/>
    </row>
    <row r="270" spans="9:10" ht="12.75">
      <c r="I270" s="66"/>
      <c r="J270" s="66"/>
    </row>
    <row r="271" spans="9:10" ht="12.75">
      <c r="I271" s="66"/>
      <c r="J271" s="66"/>
    </row>
    <row r="272" spans="9:10" ht="12.75">
      <c r="I272" s="66"/>
      <c r="J272" s="66"/>
    </row>
    <row r="273" spans="9:10" ht="12.75">
      <c r="I273" s="66"/>
      <c r="J273" s="66"/>
    </row>
    <row r="274" spans="9:10" ht="12.75">
      <c r="I274" s="66"/>
      <c r="J274" s="66"/>
    </row>
    <row r="275" spans="9:10" ht="12.75">
      <c r="I275" s="66"/>
      <c r="J275" s="66"/>
    </row>
    <row r="276" spans="9:10" ht="12.75">
      <c r="I276" s="66"/>
      <c r="J276" s="66"/>
    </row>
    <row r="277" spans="9:10" ht="12.75">
      <c r="I277" s="66"/>
      <c r="J277" s="66"/>
    </row>
    <row r="278" spans="9:10" ht="12.75">
      <c r="I278" s="66"/>
      <c r="J278" s="66"/>
    </row>
    <row r="279" spans="9:10" ht="12.75">
      <c r="I279" s="66"/>
      <c r="J279" s="66"/>
    </row>
    <row r="280" spans="9:10" ht="12.75">
      <c r="I280" s="66"/>
      <c r="J280" s="66"/>
    </row>
    <row r="281" spans="9:10" ht="12.75">
      <c r="I281" s="66"/>
      <c r="J281" s="66"/>
    </row>
    <row r="282" spans="9:10" ht="12.75">
      <c r="I282" s="66"/>
      <c r="J282" s="66"/>
    </row>
    <row r="283" spans="9:10" ht="12.75">
      <c r="I283" s="66"/>
      <c r="J283" s="66"/>
    </row>
    <row r="284" spans="9:10" ht="12.75">
      <c r="I284" s="66"/>
      <c r="J284" s="66"/>
    </row>
    <row r="285" spans="9:10" ht="12.75">
      <c r="I285" s="66"/>
      <c r="J285" s="66"/>
    </row>
    <row r="286" spans="9:10" ht="12.75">
      <c r="I286" s="66"/>
      <c r="J286" s="66"/>
    </row>
    <row r="287" spans="9:10" ht="12.75">
      <c r="I287" s="66"/>
      <c r="J287" s="66"/>
    </row>
    <row r="288" spans="9:10" ht="12.75">
      <c r="I288" s="66"/>
      <c r="J288" s="66"/>
    </row>
    <row r="289" spans="9:10" ht="12.75">
      <c r="I289" s="66"/>
      <c r="J289" s="66"/>
    </row>
    <row r="290" spans="9:10" ht="12.75">
      <c r="I290" s="66"/>
      <c r="J290" s="66"/>
    </row>
    <row r="291" spans="9:10" ht="12.75">
      <c r="I291" s="66"/>
      <c r="J291" s="66"/>
    </row>
    <row r="292" spans="9:10" ht="12.75">
      <c r="I292" s="66"/>
      <c r="J292" s="66"/>
    </row>
    <row r="293" spans="9:10" ht="12.75">
      <c r="I293" s="66"/>
      <c r="J293" s="66"/>
    </row>
    <row r="294" spans="9:10" ht="12.75">
      <c r="I294" s="66"/>
      <c r="J294" s="66"/>
    </row>
    <row r="295" spans="9:10" ht="12.75">
      <c r="I295" s="66"/>
      <c r="J295" s="66"/>
    </row>
    <row r="296" spans="9:10" ht="12.75">
      <c r="I296" s="66"/>
      <c r="J296" s="66"/>
    </row>
    <row r="297" spans="9:10" ht="12.75">
      <c r="I297" s="66"/>
      <c r="J297" s="66"/>
    </row>
    <row r="298" spans="9:10" ht="12.75">
      <c r="I298" s="66"/>
      <c r="J298" s="66"/>
    </row>
    <row r="299" spans="9:10" ht="12.75">
      <c r="I299" s="66"/>
      <c r="J299" s="66"/>
    </row>
    <row r="300" spans="9:10" ht="12.75">
      <c r="I300" s="66"/>
      <c r="J300" s="66"/>
    </row>
    <row r="301" spans="9:10" ht="12.75">
      <c r="I301" s="66"/>
      <c r="J301" s="66"/>
    </row>
    <row r="302" spans="9:10" ht="12.75">
      <c r="I302" s="66"/>
      <c r="J302" s="66"/>
    </row>
    <row r="303" spans="9:10" ht="12.75">
      <c r="I303" s="66"/>
      <c r="J303" s="66"/>
    </row>
    <row r="304" spans="9:10" ht="12.75">
      <c r="I304" s="66"/>
      <c r="J304" s="66"/>
    </row>
    <row r="305" spans="9:10" ht="12.75">
      <c r="I305" s="66"/>
      <c r="J305" s="66"/>
    </row>
    <row r="306" spans="9:10" ht="12.75">
      <c r="I306" s="66"/>
      <c r="J306" s="66"/>
    </row>
    <row r="307" spans="9:10" ht="12.75">
      <c r="I307" s="66"/>
      <c r="J307" s="66"/>
    </row>
    <row r="308" spans="9:10" ht="12.75">
      <c r="I308" s="66"/>
      <c r="J308" s="66"/>
    </row>
    <row r="309" spans="9:10" ht="12.75">
      <c r="I309" s="66"/>
      <c r="J309" s="66"/>
    </row>
    <row r="310" spans="9:10" ht="12.75">
      <c r="I310" s="66"/>
      <c r="J310" s="66"/>
    </row>
    <row r="311" spans="9:10" ht="12.75">
      <c r="I311" s="66"/>
      <c r="J311" s="66"/>
    </row>
    <row r="312" spans="9:10" ht="12.75">
      <c r="I312" s="66"/>
      <c r="J312" s="66"/>
    </row>
    <row r="313" spans="9:10" ht="12.75">
      <c r="I313" s="66"/>
      <c r="J313" s="66"/>
    </row>
    <row r="314" spans="9:10" ht="12.75">
      <c r="I314" s="66"/>
      <c r="J314" s="66"/>
    </row>
    <row r="315" spans="9:10" ht="12.75">
      <c r="I315" s="66"/>
      <c r="J315" s="66"/>
    </row>
    <row r="316" spans="9:10" ht="12.75">
      <c r="I316" s="66"/>
      <c r="J316" s="66"/>
    </row>
    <row r="317" spans="9:10" ht="12.75">
      <c r="I317" s="66"/>
      <c r="J317" s="66"/>
    </row>
    <row r="318" spans="9:10" ht="12.75">
      <c r="I318" s="66"/>
      <c r="J318" s="66"/>
    </row>
    <row r="319" spans="9:10" ht="12.75">
      <c r="I319" s="66"/>
      <c r="J319" s="66"/>
    </row>
    <row r="320" spans="9:10" ht="12.75">
      <c r="I320" s="66"/>
      <c r="J320" s="66"/>
    </row>
    <row r="321" spans="9:10" ht="12.75">
      <c r="I321" s="66"/>
      <c r="J321" s="66"/>
    </row>
    <row r="322" spans="9:10" ht="12.75">
      <c r="I322" s="66"/>
      <c r="J322" s="66"/>
    </row>
    <row r="323" spans="9:10" ht="12.75">
      <c r="I323" s="66"/>
      <c r="J323" s="66"/>
    </row>
    <row r="324" spans="9:10" ht="12.75">
      <c r="I324" s="66"/>
      <c r="J324" s="66"/>
    </row>
    <row r="325" spans="9:10" ht="12.75">
      <c r="I325" s="66"/>
      <c r="J325" s="66"/>
    </row>
    <row r="326" spans="9:10" ht="12.75">
      <c r="I326" s="66"/>
      <c r="J326" s="66"/>
    </row>
    <row r="327" spans="9:10" ht="12.75">
      <c r="I327" s="66"/>
      <c r="J327" s="66"/>
    </row>
    <row r="328" spans="9:10" ht="12.75">
      <c r="I328" s="66"/>
      <c r="J328" s="66"/>
    </row>
    <row r="329" spans="9:10" ht="12.75">
      <c r="I329" s="66"/>
      <c r="J329" s="66"/>
    </row>
    <row r="330" spans="9:10" ht="12.75">
      <c r="I330" s="66"/>
      <c r="J330" s="66"/>
    </row>
    <row r="331" spans="9:10" ht="12.75">
      <c r="I331" s="66"/>
      <c r="J331" s="66"/>
    </row>
    <row r="332" spans="9:10" ht="12.75">
      <c r="I332" s="66"/>
      <c r="J332" s="66"/>
    </row>
    <row r="333" spans="9:10" ht="12.75">
      <c r="I333" s="66"/>
      <c r="J333" s="66"/>
    </row>
    <row r="334" spans="9:10" ht="12.75">
      <c r="I334" s="66"/>
      <c r="J334" s="66"/>
    </row>
    <row r="335" spans="9:10" ht="12.75">
      <c r="I335" s="66"/>
      <c r="J335" s="66"/>
    </row>
    <row r="336" spans="9:10" ht="12.75">
      <c r="I336" s="66"/>
      <c r="J336" s="66"/>
    </row>
    <row r="337" spans="9:10" ht="12.75">
      <c r="I337" s="66"/>
      <c r="J337" s="66"/>
    </row>
    <row r="338" spans="9:10" ht="12.75">
      <c r="I338" s="66"/>
      <c r="J338" s="66"/>
    </row>
    <row r="339" spans="9:10" ht="12.75">
      <c r="I339" s="66"/>
      <c r="J339" s="66"/>
    </row>
    <row r="340" spans="9:10" ht="12.75">
      <c r="I340" s="66"/>
      <c r="J340" s="66"/>
    </row>
    <row r="341" spans="9:10" ht="12.75">
      <c r="I341" s="66"/>
      <c r="J341" s="66"/>
    </row>
    <row r="342" spans="9:10" ht="12.75">
      <c r="I342" s="66"/>
      <c r="J342" s="66"/>
    </row>
    <row r="343" spans="9:10" ht="12.75">
      <c r="I343" s="66"/>
      <c r="J343" s="66"/>
    </row>
    <row r="344" spans="9:10" ht="12.75">
      <c r="I344" s="66"/>
      <c r="J344" s="66"/>
    </row>
    <row r="345" spans="9:10" ht="12.75">
      <c r="I345" s="66"/>
      <c r="J345" s="66"/>
    </row>
    <row r="346" spans="9:10" ht="12.75">
      <c r="I346" s="66"/>
      <c r="J346" s="66"/>
    </row>
    <row r="347" spans="9:10" ht="12.75">
      <c r="I347" s="66"/>
      <c r="J347" s="66"/>
    </row>
    <row r="348" spans="9:10" ht="12.75">
      <c r="I348" s="66"/>
      <c r="J348" s="66"/>
    </row>
    <row r="349" spans="9:10" ht="12.75">
      <c r="I349" s="66"/>
      <c r="J349" s="66"/>
    </row>
    <row r="350" spans="9:10" ht="12.75">
      <c r="I350" s="66"/>
      <c r="J350" s="66"/>
    </row>
    <row r="351" ht="12.75">
      <c r="I351" s="66"/>
    </row>
    <row r="352" ht="12.75">
      <c r="I352" s="66"/>
    </row>
    <row r="353" ht="12.75">
      <c r="I353" s="66"/>
    </row>
    <row r="354" ht="12.75">
      <c r="I354" s="66"/>
    </row>
    <row r="355" ht="12.75">
      <c r="I355" s="66"/>
    </row>
    <row r="356" ht="12.75">
      <c r="I356" s="66"/>
    </row>
    <row r="357" ht="12.75">
      <c r="I357" s="66"/>
    </row>
    <row r="358" ht="12.75">
      <c r="I358" s="66"/>
    </row>
    <row r="359" ht="12.75">
      <c r="I359" s="66"/>
    </row>
    <row r="360" ht="12.75">
      <c r="I360" s="66"/>
    </row>
    <row r="361" ht="12.75">
      <c r="I361" s="66"/>
    </row>
    <row r="362" ht="12.75">
      <c r="I362" s="66"/>
    </row>
    <row r="363" ht="12.75">
      <c r="I363" s="66"/>
    </row>
    <row r="364" ht="12.75">
      <c r="I364" s="66"/>
    </row>
    <row r="365" ht="12.75">
      <c r="I365" s="66"/>
    </row>
    <row r="366" ht="12.75">
      <c r="I366" s="66"/>
    </row>
    <row r="367" ht="12.75">
      <c r="I367" s="66"/>
    </row>
    <row r="368" ht="12.75">
      <c r="I368" s="66"/>
    </row>
    <row r="369" ht="12.75">
      <c r="I369" s="66"/>
    </row>
    <row r="370" ht="12.75">
      <c r="I370" s="66"/>
    </row>
    <row r="371" ht="12.75">
      <c r="I371" s="66"/>
    </row>
    <row r="372" ht="12.75">
      <c r="I372" s="66"/>
    </row>
    <row r="373" ht="12.75">
      <c r="I373" s="66"/>
    </row>
    <row r="374" ht="12.75">
      <c r="I374" s="66"/>
    </row>
    <row r="375" ht="12.75">
      <c r="I375" s="66"/>
    </row>
    <row r="376" ht="12.75">
      <c r="I376" s="66"/>
    </row>
    <row r="377" ht="12.75">
      <c r="I377" s="66"/>
    </row>
    <row r="378" ht="12.75">
      <c r="I378" s="66"/>
    </row>
    <row r="379" ht="12.75">
      <c r="I379" s="66"/>
    </row>
    <row r="380" ht="12.75">
      <c r="I380" s="66"/>
    </row>
    <row r="381" ht="12.75">
      <c r="I381" s="66"/>
    </row>
    <row r="382" ht="12.75">
      <c r="I382" s="66"/>
    </row>
    <row r="383" ht="12.75">
      <c r="I383" s="66"/>
    </row>
    <row r="384" ht="12.75">
      <c r="I384" s="66"/>
    </row>
    <row r="385" ht="12.75">
      <c r="I385" s="66"/>
    </row>
    <row r="386" ht="12.75">
      <c r="I386" s="66"/>
    </row>
    <row r="387" ht="12.75">
      <c r="I387" s="66"/>
    </row>
    <row r="388" ht="12.75">
      <c r="I388" s="66"/>
    </row>
    <row r="389" ht="12.75">
      <c r="I389" s="66"/>
    </row>
    <row r="390" ht="12.75">
      <c r="I390" s="66"/>
    </row>
    <row r="391" ht="12.75">
      <c r="I391" s="66"/>
    </row>
    <row r="392" ht="12.75">
      <c r="I392" s="66"/>
    </row>
    <row r="393" ht="12.75">
      <c r="I393" s="66"/>
    </row>
    <row r="394" ht="12.75">
      <c r="I394" s="66"/>
    </row>
    <row r="395" ht="12.75">
      <c r="I395" s="66"/>
    </row>
    <row r="396" ht="12.75">
      <c r="I396" s="66"/>
    </row>
    <row r="397" ht="12.75">
      <c r="I397" s="66"/>
    </row>
    <row r="398" ht="12.75">
      <c r="I398" s="66"/>
    </row>
    <row r="399" ht="12.75">
      <c r="I399" s="66"/>
    </row>
    <row r="400" ht="12.75">
      <c r="I400" s="66"/>
    </row>
    <row r="401" ht="12.75">
      <c r="I401" s="66"/>
    </row>
    <row r="402" ht="12.75">
      <c r="I402" s="66"/>
    </row>
    <row r="403" ht="12.75">
      <c r="I403" s="66"/>
    </row>
    <row r="404" ht="12.75">
      <c r="I404" s="66"/>
    </row>
    <row r="405" ht="12.75">
      <c r="I405" s="66"/>
    </row>
    <row r="406" ht="12.75">
      <c r="I406" s="66"/>
    </row>
    <row r="407" ht="12.75">
      <c r="I407" s="66"/>
    </row>
    <row r="408" ht="12.75">
      <c r="I408" s="66"/>
    </row>
    <row r="409" ht="12.75">
      <c r="I409" s="66"/>
    </row>
    <row r="410" ht="12.75">
      <c r="I410" s="66"/>
    </row>
    <row r="411" ht="12.75">
      <c r="I411" s="66"/>
    </row>
    <row r="412" ht="12.75">
      <c r="I412" s="66"/>
    </row>
    <row r="413" ht="12.75">
      <c r="I413" s="66"/>
    </row>
    <row r="414" ht="12.75">
      <c r="I414" s="66"/>
    </row>
    <row r="415" ht="12.75">
      <c r="I415" s="66"/>
    </row>
    <row r="416" ht="12.75">
      <c r="I416" s="66"/>
    </row>
    <row r="417" ht="12.75">
      <c r="I417" s="66"/>
    </row>
    <row r="418" ht="12.75">
      <c r="I418" s="66"/>
    </row>
    <row r="419" ht="12.75">
      <c r="I419" s="66"/>
    </row>
  </sheetData>
  <sheetProtection password="FCE2" sheet="1" objects="1" scenarios="1"/>
  <printOptions/>
  <pageMargins left="0.24" right="0.2" top="0.41" bottom="0.47" header="0.17" footer="0.17"/>
  <pageSetup fitToHeight="0" fitToWidth="1" horizontalDpi="600" verticalDpi="600" orientation="landscape" scale="75" r:id="rId2"/>
  <headerFooter alignWithMargins="0">
    <oddFooter>&amp;R&amp;9Page &amp;P of &amp;P</oddFooter>
  </headerFooter>
  <drawing r:id="rId1"/>
</worksheet>
</file>

<file path=xl/worksheets/sheet6.xml><?xml version="1.0" encoding="utf-8"?>
<worksheet xmlns="http://schemas.openxmlformats.org/spreadsheetml/2006/main" xmlns:r="http://schemas.openxmlformats.org/officeDocument/2006/relationships">
  <dimension ref="A1:AV137"/>
  <sheetViews>
    <sheetView zoomScale="80" zoomScaleNormal="80" workbookViewId="0" topLeftCell="A1">
      <selection activeCell="D19" sqref="D19"/>
    </sheetView>
  </sheetViews>
  <sheetFormatPr defaultColWidth="9.140625" defaultRowHeight="12.75"/>
  <cols>
    <col min="1" max="1" width="14.28125" style="0" customWidth="1"/>
    <col min="2" max="2" width="4.421875" style="0" customWidth="1"/>
    <col min="3" max="4" width="14.28125" style="0" customWidth="1"/>
    <col min="5" max="5" width="15.28125" style="23" customWidth="1"/>
    <col min="6" max="6" width="15.28125" style="33" customWidth="1"/>
    <col min="7" max="8" width="15.28125" style="23" customWidth="1"/>
    <col min="9" max="9" width="24.00390625" style="0" customWidth="1"/>
    <col min="10" max="10" width="23.00390625" style="0" customWidth="1"/>
    <col min="11" max="11" width="8.00390625" style="0" customWidth="1"/>
    <col min="12" max="12" width="8.8515625" style="13" customWidth="1"/>
    <col min="13" max="13" width="10.00390625" style="13" customWidth="1"/>
    <col min="14" max="14" width="8.28125" style="0" customWidth="1"/>
    <col min="16" max="16" width="12.140625" style="0" customWidth="1"/>
    <col min="17" max="17" width="3.28125" style="0" customWidth="1"/>
    <col min="18" max="18" width="6.8515625" style="12" customWidth="1"/>
    <col min="19" max="36" width="6.8515625" style="0" customWidth="1"/>
    <col min="37" max="48" width="7.00390625" style="0" customWidth="1"/>
  </cols>
  <sheetData>
    <row r="1" ht="12.75">
      <c r="Q1" s="27"/>
    </row>
    <row r="2" spans="12:36" ht="12.75">
      <c r="L2"/>
      <c r="M2" t="s">
        <v>50</v>
      </c>
      <c r="N2" s="424">
        <f>'Attendance Sheet'!I2</f>
        <v>38777</v>
      </c>
      <c r="O2" s="423"/>
      <c r="Q2" s="27"/>
      <c r="R2"/>
      <c r="AD2" s="28"/>
      <c r="AE2" s="28"/>
      <c r="AF2" s="423" t="s">
        <v>60</v>
      </c>
      <c r="AG2" s="423"/>
      <c r="AH2" s="423"/>
      <c r="AI2" s="423"/>
      <c r="AJ2" s="423"/>
    </row>
    <row r="3" spans="17:48" ht="12.75">
      <c r="Q3" s="27"/>
      <c r="R3" s="29">
        <v>1</v>
      </c>
      <c r="S3">
        <f>R3+1</f>
        <v>2</v>
      </c>
      <c r="T3">
        <f aca="true" t="shared" si="0" ref="T3:AV3">S3+1</f>
        <v>3</v>
      </c>
      <c r="U3">
        <f t="shared" si="0"/>
        <v>4</v>
      </c>
      <c r="V3">
        <f t="shared" si="0"/>
        <v>5</v>
      </c>
      <c r="W3">
        <f t="shared" si="0"/>
        <v>6</v>
      </c>
      <c r="X3">
        <f t="shared" si="0"/>
        <v>7</v>
      </c>
      <c r="Y3">
        <f t="shared" si="0"/>
        <v>8</v>
      </c>
      <c r="Z3">
        <f t="shared" si="0"/>
        <v>9</v>
      </c>
      <c r="AA3">
        <f t="shared" si="0"/>
        <v>10</v>
      </c>
      <c r="AB3">
        <f t="shared" si="0"/>
        <v>11</v>
      </c>
      <c r="AC3">
        <f t="shared" si="0"/>
        <v>12</v>
      </c>
      <c r="AD3">
        <f t="shared" si="0"/>
        <v>13</v>
      </c>
      <c r="AE3">
        <f t="shared" si="0"/>
        <v>14</v>
      </c>
      <c r="AF3">
        <f t="shared" si="0"/>
        <v>15</v>
      </c>
      <c r="AG3">
        <f t="shared" si="0"/>
        <v>16</v>
      </c>
      <c r="AH3">
        <f t="shared" si="0"/>
        <v>17</v>
      </c>
      <c r="AI3">
        <f t="shared" si="0"/>
        <v>18</v>
      </c>
      <c r="AJ3">
        <f t="shared" si="0"/>
        <v>19</v>
      </c>
      <c r="AK3">
        <f t="shared" si="0"/>
        <v>20</v>
      </c>
      <c r="AL3">
        <f t="shared" si="0"/>
        <v>21</v>
      </c>
      <c r="AM3">
        <f t="shared" si="0"/>
        <v>22</v>
      </c>
      <c r="AN3">
        <f t="shared" si="0"/>
        <v>23</v>
      </c>
      <c r="AO3">
        <f t="shared" si="0"/>
        <v>24</v>
      </c>
      <c r="AP3">
        <f t="shared" si="0"/>
        <v>25</v>
      </c>
      <c r="AQ3">
        <f t="shared" si="0"/>
        <v>26</v>
      </c>
      <c r="AR3">
        <f t="shared" si="0"/>
        <v>27</v>
      </c>
      <c r="AS3">
        <f t="shared" si="0"/>
        <v>28</v>
      </c>
      <c r="AT3">
        <f t="shared" si="0"/>
        <v>29</v>
      </c>
      <c r="AU3">
        <f t="shared" si="0"/>
        <v>30</v>
      </c>
      <c r="AV3">
        <f t="shared" si="0"/>
        <v>31</v>
      </c>
    </row>
    <row r="4" spans="1:18" s="14" customFormat="1" ht="12.75" customHeight="1">
      <c r="A4" s="420" t="s">
        <v>41</v>
      </c>
      <c r="B4" s="420" t="s">
        <v>51</v>
      </c>
      <c r="C4" s="420" t="s">
        <v>43</v>
      </c>
      <c r="D4" s="420" t="s">
        <v>65</v>
      </c>
      <c r="E4" s="420" t="s">
        <v>52</v>
      </c>
      <c r="F4" s="421" t="s">
        <v>61</v>
      </c>
      <c r="G4" s="420" t="s">
        <v>62</v>
      </c>
      <c r="H4" s="420" t="s">
        <v>63</v>
      </c>
      <c r="I4" s="420" t="s">
        <v>56</v>
      </c>
      <c r="J4" s="420" t="s">
        <v>53</v>
      </c>
      <c r="K4" s="420" t="s">
        <v>64</v>
      </c>
      <c r="L4" s="420" t="s">
        <v>54</v>
      </c>
      <c r="M4" s="420" t="s">
        <v>55</v>
      </c>
      <c r="N4" s="420" t="s">
        <v>57</v>
      </c>
      <c r="O4" s="422"/>
      <c r="P4" s="420" t="s">
        <v>58</v>
      </c>
      <c r="Q4" s="30"/>
      <c r="R4" s="15"/>
    </row>
    <row r="5" spans="1:18" s="14" customFormat="1" ht="12.75">
      <c r="A5" s="420"/>
      <c r="B5" s="420"/>
      <c r="C5" s="420"/>
      <c r="D5" s="420"/>
      <c r="E5" s="420"/>
      <c r="F5" s="421"/>
      <c r="G5" s="420"/>
      <c r="H5" s="420"/>
      <c r="I5" s="420"/>
      <c r="J5" s="420"/>
      <c r="K5" s="420"/>
      <c r="L5" s="420"/>
      <c r="M5" s="420"/>
      <c r="N5" s="420"/>
      <c r="O5" s="422"/>
      <c r="P5" s="420"/>
      <c r="Q5" s="30"/>
      <c r="R5" s="15"/>
    </row>
    <row r="6" spans="1:48" s="16" customFormat="1" ht="12.75">
      <c r="A6" s="16">
        <f>'Attendance Sheet'!A21</f>
        <v>0</v>
      </c>
      <c r="B6" s="16">
        <f>'Attendance Sheet'!C21</f>
        <v>0</v>
      </c>
      <c r="C6" s="16">
        <f>'Attendance Sheet'!D21</f>
        <v>0</v>
      </c>
      <c r="D6" s="16">
        <f>'Attendance Sheet'!F21</f>
        <v>0</v>
      </c>
      <c r="E6" s="24">
        <f>'Attendance Sheet'!G21</f>
        <v>0</v>
      </c>
      <c r="F6" s="34">
        <f>'Attendance Sheet'!H21</f>
        <v>0</v>
      </c>
      <c r="G6" s="24">
        <f>'Attendance Sheet'!I21</f>
        <v>0</v>
      </c>
      <c r="H6" s="24">
        <f>'Attendance Sheet'!L21</f>
        <v>0</v>
      </c>
      <c r="I6" s="17">
        <f>'Attendance Sheet'!$A$5</f>
        <v>0</v>
      </c>
      <c r="J6" s="17">
        <f>'Attendance Sheet'!K21</f>
        <v>0</v>
      </c>
      <c r="K6" s="17">
        <f>'Attendance Sheet'!J21</f>
        <v>0</v>
      </c>
      <c r="L6" s="18">
        <f>'Attendance Sheet'!M21</f>
        <v>0</v>
      </c>
      <c r="M6" s="18">
        <f>'Attendance Sheet'!N21</f>
        <v>0</v>
      </c>
      <c r="N6" s="16">
        <f>COUNTIF('Attendance Sheet'!O21:AS21,"Y")</f>
        <v>0</v>
      </c>
      <c r="O6" s="16">
        <f>IF(K6="TFC",55.04,111.07)</f>
        <v>111.07</v>
      </c>
      <c r="P6" s="26">
        <f>O6*N6</f>
        <v>0</v>
      </c>
      <c r="Q6" s="31"/>
      <c r="R6" s="32">
        <f>IF('Attendance Sheet'!O21="y",'Attendance Sheet'!$I$2,"")</f>
      </c>
      <c r="S6" s="32">
        <f>IF('Attendance Sheet'!P21="y",'Attendance Sheet'!$I$2+1,"")</f>
      </c>
      <c r="T6" s="32">
        <f>IF('Attendance Sheet'!Q21="y",'Attendance Sheet'!$I$2+2,"")</f>
      </c>
      <c r="U6" s="32">
        <f>IF('Attendance Sheet'!R21="y",'Attendance Sheet'!$I$2+3,"")</f>
      </c>
      <c r="V6" s="32">
        <f>IF('Attendance Sheet'!S21="y",'Attendance Sheet'!$I$2+4,"")</f>
      </c>
      <c r="W6" s="32">
        <f>IF('Attendance Sheet'!T21="y",'Attendance Sheet'!$I$2+5,"")</f>
      </c>
      <c r="X6" s="32">
        <f>IF('Attendance Sheet'!U21="y",'Attendance Sheet'!$I$2+6,"")</f>
      </c>
      <c r="Y6" s="32">
        <f>IF('Attendance Sheet'!V21="y",'Attendance Sheet'!$I$2+7,"")</f>
      </c>
      <c r="Z6" s="32">
        <f>IF('Attendance Sheet'!W21="y",'Attendance Sheet'!$I$2+8,"")</f>
      </c>
      <c r="AA6" s="32">
        <f>IF('Attendance Sheet'!X21="y",'Attendance Sheet'!$I$2+9,"")</f>
      </c>
      <c r="AB6" s="32">
        <f>IF('Attendance Sheet'!Y21="y",'Attendance Sheet'!$I$2+10,"")</f>
      </c>
      <c r="AC6" s="32">
        <f>IF('Attendance Sheet'!Z21="y",'Attendance Sheet'!$I$2+11,"")</f>
      </c>
      <c r="AD6" s="32">
        <f>IF('Attendance Sheet'!AA21="y",'Attendance Sheet'!$I$2+12,"")</f>
      </c>
      <c r="AE6" s="32">
        <f>IF('Attendance Sheet'!AB21="y",'Attendance Sheet'!$I$2+13,"")</f>
      </c>
      <c r="AF6" s="32">
        <f>IF('Attendance Sheet'!AC21="y",'Attendance Sheet'!$I$2+14,"")</f>
      </c>
      <c r="AG6" s="32">
        <f>IF('Attendance Sheet'!AD21="y",'Attendance Sheet'!$I$2+15,"")</f>
      </c>
      <c r="AH6" s="32">
        <f>IF('Attendance Sheet'!AE21="y",'Attendance Sheet'!$I$2+16,"")</f>
      </c>
      <c r="AI6" s="32">
        <f>IF('Attendance Sheet'!AF21="y",'Attendance Sheet'!$I$2+17,"")</f>
      </c>
      <c r="AJ6" s="32">
        <f>IF('Attendance Sheet'!AG21="y",'Attendance Sheet'!$I$2+18,"")</f>
      </c>
      <c r="AK6" s="32">
        <f>IF('Attendance Sheet'!AH21="y",'Attendance Sheet'!$I$2+19,"")</f>
      </c>
      <c r="AL6" s="32">
        <f>IF('Attendance Sheet'!AI21="y",'Attendance Sheet'!$I$2+20,"")</f>
      </c>
      <c r="AM6" s="32">
        <f>IF('Attendance Sheet'!AJ21="y",'Attendance Sheet'!$I$2+21,"")</f>
      </c>
      <c r="AN6" s="32">
        <f>IF('Attendance Sheet'!AK21="y",'Attendance Sheet'!$I$2+22,"")</f>
      </c>
      <c r="AO6" s="32">
        <f>IF('Attendance Sheet'!AL21="y",'Attendance Sheet'!$I$2+23,"")</f>
      </c>
      <c r="AP6" s="32">
        <f>IF('Attendance Sheet'!AM21="y",'Attendance Sheet'!$I$2+24,"")</f>
      </c>
      <c r="AQ6" s="32">
        <f>IF('Attendance Sheet'!AN21="y",'Attendance Sheet'!$I$2+25,"")</f>
      </c>
      <c r="AR6" s="32">
        <f>IF('Attendance Sheet'!AO21="y",'Attendance Sheet'!$I$2+26,"")</f>
      </c>
      <c r="AS6" s="32">
        <f>IF('Attendance Sheet'!AP21="y",'Attendance Sheet'!$I$2+27,"")</f>
      </c>
      <c r="AT6" s="32">
        <f>IF('Attendance Sheet'!AQ21="y",'Attendance Sheet'!$I$2+28,"")</f>
      </c>
      <c r="AU6" s="32">
        <f>IF('Attendance Sheet'!AR21="y",'Attendance Sheet'!$I$2+29,"")</f>
      </c>
      <c r="AV6" s="32">
        <f>IF('Attendance Sheet'!AS21="y",'Attendance Sheet'!$I$2+30,"")</f>
      </c>
    </row>
    <row r="7" spans="1:48" s="16" customFormat="1" ht="12.75">
      <c r="A7" s="16">
        <f>'Attendance Sheet'!A22</f>
        <v>0</v>
      </c>
      <c r="B7" s="16">
        <f>'Attendance Sheet'!C22</f>
        <v>0</v>
      </c>
      <c r="C7" s="16">
        <f>'Attendance Sheet'!D22</f>
        <v>0</v>
      </c>
      <c r="D7" s="16">
        <f>'Attendance Sheet'!F22</f>
        <v>0</v>
      </c>
      <c r="E7" s="24">
        <f>'Attendance Sheet'!G22</f>
        <v>0</v>
      </c>
      <c r="F7" s="34">
        <f>'Attendance Sheet'!H22</f>
        <v>0</v>
      </c>
      <c r="G7" s="24">
        <f>'Attendance Sheet'!I22</f>
        <v>0</v>
      </c>
      <c r="H7" s="24">
        <f>'Attendance Sheet'!L22</f>
        <v>0</v>
      </c>
      <c r="I7" s="17">
        <f>'Attendance Sheet'!$A$5</f>
        <v>0</v>
      </c>
      <c r="J7" s="17">
        <f>'Attendance Sheet'!K22</f>
        <v>0</v>
      </c>
      <c r="K7" s="17">
        <f>'Attendance Sheet'!J22</f>
        <v>0</v>
      </c>
      <c r="L7" s="18">
        <f>'Attendance Sheet'!M22</f>
        <v>0</v>
      </c>
      <c r="M7" s="18">
        <f>'Attendance Sheet'!N22</f>
        <v>0</v>
      </c>
      <c r="N7" s="16">
        <f>COUNTIF('Attendance Sheet'!O22:AS22,"Y")</f>
        <v>0</v>
      </c>
      <c r="O7" s="16">
        <f aca="true" t="shared" si="1" ref="O7:O23">IF(K7="TFC",55.04,111.07)</f>
        <v>111.07</v>
      </c>
      <c r="P7" s="26">
        <f aca="true" t="shared" si="2" ref="P7:P23">O7*N7</f>
        <v>0</v>
      </c>
      <c r="Q7" s="31"/>
      <c r="R7" s="32">
        <f>IF('Attendance Sheet'!O22="y",'Attendance Sheet'!$I$2,"")</f>
      </c>
      <c r="S7" s="32">
        <f>IF('Attendance Sheet'!P22="y",'Attendance Sheet'!$I$2+1,"")</f>
      </c>
      <c r="T7" s="32">
        <f>IF('Attendance Sheet'!Q22="y",'Attendance Sheet'!$I$2+2,"")</f>
      </c>
      <c r="U7" s="32">
        <f>IF('Attendance Sheet'!R22="y",'Attendance Sheet'!$I$2+3,"")</f>
      </c>
      <c r="V7" s="32">
        <f>IF('Attendance Sheet'!S22="y",'Attendance Sheet'!$I$2+4,"")</f>
      </c>
      <c r="W7" s="32">
        <f>IF('Attendance Sheet'!T22="y",'Attendance Sheet'!$I$2+5,"")</f>
      </c>
      <c r="X7" s="32">
        <f>IF('Attendance Sheet'!U22="y",'Attendance Sheet'!$I$2+6,"")</f>
      </c>
      <c r="Y7" s="32">
        <f>IF('Attendance Sheet'!V22="y",'Attendance Sheet'!$I$2+7,"")</f>
      </c>
      <c r="Z7" s="32">
        <f>IF('Attendance Sheet'!W22="y",'Attendance Sheet'!$I$2+8,"")</f>
      </c>
      <c r="AA7" s="32">
        <f>IF('Attendance Sheet'!X22="y",'Attendance Sheet'!$I$2+9,"")</f>
      </c>
      <c r="AB7" s="32">
        <f>IF('Attendance Sheet'!Y22="y",'Attendance Sheet'!$I$2+10,"")</f>
      </c>
      <c r="AC7" s="32">
        <f>IF('Attendance Sheet'!Z22="y",'Attendance Sheet'!$I$2+11,"")</f>
      </c>
      <c r="AD7" s="32">
        <f>IF('Attendance Sheet'!AA22="y",'Attendance Sheet'!$I$2+12,"")</f>
      </c>
      <c r="AE7" s="32">
        <f>IF('Attendance Sheet'!AB22="y",'Attendance Sheet'!$I$2+13,"")</f>
      </c>
      <c r="AF7" s="32">
        <f>IF('Attendance Sheet'!AC22="y",'Attendance Sheet'!$I$2+14,"")</f>
      </c>
      <c r="AG7" s="32">
        <f>IF('Attendance Sheet'!AD22="y",'Attendance Sheet'!$I$2+15,"")</f>
      </c>
      <c r="AH7" s="32">
        <f>IF('Attendance Sheet'!AE22="y",'Attendance Sheet'!$I$2+16,"")</f>
      </c>
      <c r="AI7" s="32">
        <f>IF('Attendance Sheet'!AF22="y",'Attendance Sheet'!$I$2+17,"")</f>
      </c>
      <c r="AJ7" s="32">
        <f>IF('Attendance Sheet'!AG22="y",'Attendance Sheet'!$I$2+18,"")</f>
      </c>
      <c r="AK7" s="32">
        <f>IF('Attendance Sheet'!AH22="y",'Attendance Sheet'!$I$2+19,"")</f>
      </c>
      <c r="AL7" s="32">
        <f>IF('Attendance Sheet'!AI22="y",'Attendance Sheet'!$I$2+20,"")</f>
      </c>
      <c r="AM7" s="32">
        <f>IF('Attendance Sheet'!AJ22="y",'Attendance Sheet'!$I$2+21,"")</f>
      </c>
      <c r="AN7" s="32">
        <f>IF('Attendance Sheet'!AK22="y",'Attendance Sheet'!$I$2+22,"")</f>
      </c>
      <c r="AO7" s="32">
        <f>IF('Attendance Sheet'!AL22="y",'Attendance Sheet'!$I$2+23,"")</f>
      </c>
      <c r="AP7" s="32">
        <f>IF('Attendance Sheet'!AM22="y",'Attendance Sheet'!$I$2+24,"")</f>
      </c>
      <c r="AQ7" s="32">
        <f>IF('Attendance Sheet'!AN22="y",'Attendance Sheet'!$I$2+25,"")</f>
      </c>
      <c r="AR7" s="32">
        <f>IF('Attendance Sheet'!AO22="y",'Attendance Sheet'!$I$2+26,"")</f>
      </c>
      <c r="AS7" s="32">
        <f>IF('Attendance Sheet'!AP22="y",'Attendance Sheet'!$I$2+27,"")</f>
      </c>
      <c r="AT7" s="32">
        <f>IF('Attendance Sheet'!AQ22="y",'Attendance Sheet'!$I$2+28,"")</f>
      </c>
      <c r="AU7" s="32">
        <f>IF('Attendance Sheet'!AR22="y",'Attendance Sheet'!$I$2+29,"")</f>
      </c>
      <c r="AV7" s="32">
        <f>IF('Attendance Sheet'!AS22="y",'Attendance Sheet'!$I$2+30,"")</f>
      </c>
    </row>
    <row r="8" spans="1:48" s="16" customFormat="1" ht="12.75">
      <c r="A8" s="16">
        <f>'Attendance Sheet'!A23</f>
        <v>0</v>
      </c>
      <c r="B8" s="16">
        <f>'Attendance Sheet'!C23</f>
        <v>0</v>
      </c>
      <c r="C8" s="16">
        <f>'Attendance Sheet'!D23</f>
        <v>0</v>
      </c>
      <c r="D8" s="16">
        <f>'Attendance Sheet'!F23</f>
        <v>0</v>
      </c>
      <c r="E8" s="24">
        <f>'Attendance Sheet'!G23</f>
        <v>0</v>
      </c>
      <c r="F8" s="34">
        <f>'Attendance Sheet'!H23</f>
        <v>0</v>
      </c>
      <c r="G8" s="24">
        <f>'Attendance Sheet'!I23</f>
        <v>0</v>
      </c>
      <c r="H8" s="24">
        <f>'Attendance Sheet'!L23</f>
        <v>0</v>
      </c>
      <c r="I8" s="17">
        <f>'Attendance Sheet'!$A$5</f>
        <v>0</v>
      </c>
      <c r="J8" s="17">
        <f>'Attendance Sheet'!K23</f>
        <v>0</v>
      </c>
      <c r="K8" s="17">
        <f>'Attendance Sheet'!J23</f>
        <v>0</v>
      </c>
      <c r="L8" s="18">
        <f>'Attendance Sheet'!M23</f>
        <v>0</v>
      </c>
      <c r="M8" s="18">
        <f>'Attendance Sheet'!N23</f>
        <v>0</v>
      </c>
      <c r="N8" s="16">
        <f>COUNTIF('Attendance Sheet'!O23:AS23,"Y")</f>
        <v>0</v>
      </c>
      <c r="O8" s="16">
        <f t="shared" si="1"/>
        <v>111.07</v>
      </c>
      <c r="P8" s="26">
        <f t="shared" si="2"/>
        <v>0</v>
      </c>
      <c r="Q8" s="31"/>
      <c r="R8" s="32">
        <f>IF('Attendance Sheet'!O23="y",'Attendance Sheet'!$I$2,"")</f>
      </c>
      <c r="S8" s="32">
        <f>IF('Attendance Sheet'!P23="y",'Attendance Sheet'!$I$2+1,"")</f>
      </c>
      <c r="T8" s="32">
        <f>IF('Attendance Sheet'!Q23="y",'Attendance Sheet'!$I$2+2,"")</f>
      </c>
      <c r="U8" s="32">
        <f>IF('Attendance Sheet'!R23="y",'Attendance Sheet'!$I$2+3,"")</f>
      </c>
      <c r="V8" s="32">
        <f>IF('Attendance Sheet'!S23="y",'Attendance Sheet'!$I$2+4,"")</f>
      </c>
      <c r="W8" s="32">
        <f>IF('Attendance Sheet'!T23="y",'Attendance Sheet'!$I$2+5,"")</f>
      </c>
      <c r="X8" s="32">
        <f>IF('Attendance Sheet'!U23="y",'Attendance Sheet'!$I$2+6,"")</f>
      </c>
      <c r="Y8" s="32">
        <f>IF('Attendance Sheet'!V23="y",'Attendance Sheet'!$I$2+7,"")</f>
      </c>
      <c r="Z8" s="32">
        <f>IF('Attendance Sheet'!W23="y",'Attendance Sheet'!$I$2+8,"")</f>
      </c>
      <c r="AA8" s="32">
        <f>IF('Attendance Sheet'!X23="y",'Attendance Sheet'!$I$2+9,"")</f>
      </c>
      <c r="AB8" s="32">
        <f>IF('Attendance Sheet'!Y23="y",'Attendance Sheet'!$I$2+10,"")</f>
      </c>
      <c r="AC8" s="32">
        <f>IF('Attendance Sheet'!Z23="y",'Attendance Sheet'!$I$2+11,"")</f>
      </c>
      <c r="AD8" s="32">
        <f>IF('Attendance Sheet'!AA23="y",'Attendance Sheet'!$I$2+12,"")</f>
      </c>
      <c r="AE8" s="32">
        <f>IF('Attendance Sheet'!AB23="y",'Attendance Sheet'!$I$2+13,"")</f>
      </c>
      <c r="AF8" s="32">
        <f>IF('Attendance Sheet'!AC23="y",'Attendance Sheet'!$I$2+14,"")</f>
      </c>
      <c r="AG8" s="32">
        <f>IF('Attendance Sheet'!AD23="y",'Attendance Sheet'!$I$2+15,"")</f>
      </c>
      <c r="AH8" s="32">
        <f>IF('Attendance Sheet'!AE23="y",'Attendance Sheet'!$I$2+16,"")</f>
      </c>
      <c r="AI8" s="32">
        <f>IF('Attendance Sheet'!AF23="y",'Attendance Sheet'!$I$2+17,"")</f>
      </c>
      <c r="AJ8" s="32">
        <f>IF('Attendance Sheet'!AG23="y",'Attendance Sheet'!$I$2+18,"")</f>
      </c>
      <c r="AK8" s="32">
        <f>IF('Attendance Sheet'!AH23="y",'Attendance Sheet'!$I$2+19,"")</f>
      </c>
      <c r="AL8" s="32">
        <f>IF('Attendance Sheet'!AI23="y",'Attendance Sheet'!$I$2+20,"")</f>
      </c>
      <c r="AM8" s="32">
        <f>IF('Attendance Sheet'!AJ23="y",'Attendance Sheet'!$I$2+21,"")</f>
      </c>
      <c r="AN8" s="32">
        <f>IF('Attendance Sheet'!AK23="y",'Attendance Sheet'!$I$2+22,"")</f>
      </c>
      <c r="AO8" s="32">
        <f>IF('Attendance Sheet'!AL23="y",'Attendance Sheet'!$I$2+23,"")</f>
      </c>
      <c r="AP8" s="32">
        <f>IF('Attendance Sheet'!AM23="y",'Attendance Sheet'!$I$2+24,"")</f>
      </c>
      <c r="AQ8" s="32">
        <f>IF('Attendance Sheet'!AN23="y",'Attendance Sheet'!$I$2+25,"")</f>
      </c>
      <c r="AR8" s="32">
        <f>IF('Attendance Sheet'!AO23="y",'Attendance Sheet'!$I$2+26,"")</f>
      </c>
      <c r="AS8" s="32">
        <f>IF('Attendance Sheet'!AP23="y",'Attendance Sheet'!$I$2+27,"")</f>
      </c>
      <c r="AT8" s="32">
        <f>IF('Attendance Sheet'!AQ23="y",'Attendance Sheet'!$I$2+28,"")</f>
      </c>
      <c r="AU8" s="32">
        <f>IF('Attendance Sheet'!AR23="y",'Attendance Sheet'!$I$2+29,"")</f>
      </c>
      <c r="AV8" s="32">
        <f>IF('Attendance Sheet'!AS23="y",'Attendance Sheet'!$I$2+30,"")</f>
      </c>
    </row>
    <row r="9" spans="1:48" s="16" customFormat="1" ht="12.75">
      <c r="A9" s="16">
        <f>'Attendance Sheet'!A24</f>
        <v>0</v>
      </c>
      <c r="B9" s="16">
        <f>'Attendance Sheet'!C24</f>
        <v>0</v>
      </c>
      <c r="C9" s="16">
        <f>'Attendance Sheet'!D24</f>
        <v>0</v>
      </c>
      <c r="D9" s="16">
        <f>'Attendance Sheet'!F24</f>
        <v>0</v>
      </c>
      <c r="E9" s="24">
        <f>'Attendance Sheet'!G24</f>
        <v>0</v>
      </c>
      <c r="F9" s="34">
        <f>'Attendance Sheet'!H24</f>
        <v>0</v>
      </c>
      <c r="G9" s="24">
        <f>'Attendance Sheet'!I24</f>
        <v>0</v>
      </c>
      <c r="H9" s="24">
        <f>'Attendance Sheet'!L24</f>
        <v>0</v>
      </c>
      <c r="I9" s="17">
        <f>'Attendance Sheet'!$A$5</f>
        <v>0</v>
      </c>
      <c r="J9" s="17">
        <f>'Attendance Sheet'!K24</f>
        <v>0</v>
      </c>
      <c r="K9" s="17">
        <f>'Attendance Sheet'!J24</f>
        <v>0</v>
      </c>
      <c r="L9" s="18">
        <f>'Attendance Sheet'!M24</f>
        <v>0</v>
      </c>
      <c r="M9" s="18">
        <f>'Attendance Sheet'!N24</f>
        <v>0</v>
      </c>
      <c r="N9" s="16">
        <f>COUNTIF('Attendance Sheet'!O24:AS24,"Y")</f>
        <v>0</v>
      </c>
      <c r="O9" s="16">
        <f t="shared" si="1"/>
        <v>111.07</v>
      </c>
      <c r="P9" s="26">
        <f t="shared" si="2"/>
        <v>0</v>
      </c>
      <c r="Q9" s="31"/>
      <c r="R9" s="32">
        <f>IF('Attendance Sheet'!O24="y",'Attendance Sheet'!$I$2,"")</f>
      </c>
      <c r="S9" s="32">
        <f>IF('Attendance Sheet'!P24="y",'Attendance Sheet'!$I$2+1,"")</f>
      </c>
      <c r="T9" s="32">
        <f>IF('Attendance Sheet'!Q24="y",'Attendance Sheet'!$I$2+2,"")</f>
      </c>
      <c r="U9" s="32">
        <f>IF('Attendance Sheet'!R24="y",'Attendance Sheet'!$I$2+3,"")</f>
      </c>
      <c r="V9" s="32">
        <f>IF('Attendance Sheet'!S24="y",'Attendance Sheet'!$I$2+4,"")</f>
      </c>
      <c r="W9" s="32">
        <f>IF('Attendance Sheet'!T24="y",'Attendance Sheet'!$I$2+5,"")</f>
      </c>
      <c r="X9" s="32">
        <f>IF('Attendance Sheet'!U24="y",'Attendance Sheet'!$I$2+6,"")</f>
      </c>
      <c r="Y9" s="32">
        <f>IF('Attendance Sheet'!V24="y",'Attendance Sheet'!$I$2+7,"")</f>
      </c>
      <c r="Z9" s="32">
        <f>IF('Attendance Sheet'!W24="y",'Attendance Sheet'!$I$2+8,"")</f>
      </c>
      <c r="AA9" s="32">
        <f>IF('Attendance Sheet'!X24="y",'Attendance Sheet'!$I$2+9,"")</f>
      </c>
      <c r="AB9" s="32">
        <f>IF('Attendance Sheet'!Y24="y",'Attendance Sheet'!$I$2+10,"")</f>
      </c>
      <c r="AC9" s="32">
        <f>IF('Attendance Sheet'!Z24="y",'Attendance Sheet'!$I$2+11,"")</f>
      </c>
      <c r="AD9" s="32">
        <f>IF('Attendance Sheet'!AA24="y",'Attendance Sheet'!$I$2+12,"")</f>
      </c>
      <c r="AE9" s="32">
        <f>IF('Attendance Sheet'!AB24="y",'Attendance Sheet'!$I$2+13,"")</f>
      </c>
      <c r="AF9" s="32">
        <f>IF('Attendance Sheet'!AC24="y",'Attendance Sheet'!$I$2+14,"")</f>
      </c>
      <c r="AG9" s="32">
        <f>IF('Attendance Sheet'!AD24="y",'Attendance Sheet'!$I$2+15,"")</f>
      </c>
      <c r="AH9" s="32">
        <f>IF('Attendance Sheet'!AE24="y",'Attendance Sheet'!$I$2+16,"")</f>
      </c>
      <c r="AI9" s="32">
        <f>IF('Attendance Sheet'!AF24="y",'Attendance Sheet'!$I$2+17,"")</f>
      </c>
      <c r="AJ9" s="32">
        <f>IF('Attendance Sheet'!AG24="y",'Attendance Sheet'!$I$2+18,"")</f>
      </c>
      <c r="AK9" s="32">
        <f>IF('Attendance Sheet'!AH24="y",'Attendance Sheet'!$I$2+19,"")</f>
      </c>
      <c r="AL9" s="32">
        <f>IF('Attendance Sheet'!AI24="y",'Attendance Sheet'!$I$2+20,"")</f>
      </c>
      <c r="AM9" s="32">
        <f>IF('Attendance Sheet'!AJ24="y",'Attendance Sheet'!$I$2+21,"")</f>
      </c>
      <c r="AN9" s="32">
        <f>IF('Attendance Sheet'!AK24="y",'Attendance Sheet'!$I$2+22,"")</f>
      </c>
      <c r="AO9" s="32">
        <f>IF('Attendance Sheet'!AL24="y",'Attendance Sheet'!$I$2+23,"")</f>
      </c>
      <c r="AP9" s="32">
        <f>IF('Attendance Sheet'!AM24="y",'Attendance Sheet'!$I$2+24,"")</f>
      </c>
      <c r="AQ9" s="32">
        <f>IF('Attendance Sheet'!AN24="y",'Attendance Sheet'!$I$2+25,"")</f>
      </c>
      <c r="AR9" s="32">
        <f>IF('Attendance Sheet'!AO24="y",'Attendance Sheet'!$I$2+26,"")</f>
      </c>
      <c r="AS9" s="32">
        <f>IF('Attendance Sheet'!AP24="y",'Attendance Sheet'!$I$2+27,"")</f>
      </c>
      <c r="AT9" s="32">
        <f>IF('Attendance Sheet'!AQ24="y",'Attendance Sheet'!$I$2+28,"")</f>
      </c>
      <c r="AU9" s="32">
        <f>IF('Attendance Sheet'!AR24="y",'Attendance Sheet'!$I$2+29,"")</f>
      </c>
      <c r="AV9" s="32">
        <f>IF('Attendance Sheet'!AS24="y",'Attendance Sheet'!$I$2+30,"")</f>
      </c>
    </row>
    <row r="10" spans="1:48" s="16" customFormat="1" ht="12.75">
      <c r="A10" s="16">
        <f>'Attendance Sheet'!A25</f>
        <v>0</v>
      </c>
      <c r="B10" s="16">
        <f>'Attendance Sheet'!C25</f>
        <v>0</v>
      </c>
      <c r="C10" s="16">
        <f>'Attendance Sheet'!D25</f>
        <v>0</v>
      </c>
      <c r="D10" s="16">
        <f>'Attendance Sheet'!F25</f>
        <v>0</v>
      </c>
      <c r="E10" s="24">
        <f>'Attendance Sheet'!G25</f>
        <v>0</v>
      </c>
      <c r="F10" s="34">
        <f>'Attendance Sheet'!H25</f>
        <v>0</v>
      </c>
      <c r="G10" s="24">
        <f>'Attendance Sheet'!I25</f>
        <v>0</v>
      </c>
      <c r="H10" s="24">
        <f>'Attendance Sheet'!L25</f>
        <v>0</v>
      </c>
      <c r="I10" s="17">
        <f>'Attendance Sheet'!$A$5</f>
        <v>0</v>
      </c>
      <c r="J10" s="17">
        <f>'Attendance Sheet'!K25</f>
        <v>0</v>
      </c>
      <c r="K10" s="17">
        <f>'Attendance Sheet'!J25</f>
        <v>0</v>
      </c>
      <c r="L10" s="18">
        <f>'Attendance Sheet'!M25</f>
        <v>0</v>
      </c>
      <c r="M10" s="18">
        <f>'Attendance Sheet'!N25</f>
        <v>0</v>
      </c>
      <c r="N10" s="16">
        <f>COUNTIF('Attendance Sheet'!O25:AS25,"Y")</f>
        <v>0</v>
      </c>
      <c r="O10" s="16">
        <f t="shared" si="1"/>
        <v>111.07</v>
      </c>
      <c r="P10" s="26">
        <f t="shared" si="2"/>
        <v>0</v>
      </c>
      <c r="Q10" s="31"/>
      <c r="R10" s="32">
        <f>IF('Attendance Sheet'!O25="y",'Attendance Sheet'!$I$2,"")</f>
      </c>
      <c r="S10" s="32">
        <f>IF('Attendance Sheet'!P25="y",'Attendance Sheet'!$I$2+1,"")</f>
      </c>
      <c r="T10" s="32">
        <f>IF('Attendance Sheet'!Q25="y",'Attendance Sheet'!$I$2+2,"")</f>
      </c>
      <c r="U10" s="32">
        <f>IF('Attendance Sheet'!R25="y",'Attendance Sheet'!$I$2+3,"")</f>
      </c>
      <c r="V10" s="32">
        <f>IF('Attendance Sheet'!S25="y",'Attendance Sheet'!$I$2+4,"")</f>
      </c>
      <c r="W10" s="32">
        <f>IF('Attendance Sheet'!T25="y",'Attendance Sheet'!$I$2+5,"")</f>
      </c>
      <c r="X10" s="32">
        <f>IF('Attendance Sheet'!U25="y",'Attendance Sheet'!$I$2+6,"")</f>
      </c>
      <c r="Y10" s="32">
        <f>IF('Attendance Sheet'!V25="y",'Attendance Sheet'!$I$2+7,"")</f>
      </c>
      <c r="Z10" s="32">
        <f>IF('Attendance Sheet'!W25="y",'Attendance Sheet'!$I$2+8,"")</f>
      </c>
      <c r="AA10" s="32">
        <f>IF('Attendance Sheet'!X25="y",'Attendance Sheet'!$I$2+9,"")</f>
      </c>
      <c r="AB10" s="32">
        <f>IF('Attendance Sheet'!Y25="y",'Attendance Sheet'!$I$2+10,"")</f>
      </c>
      <c r="AC10" s="32">
        <f>IF('Attendance Sheet'!Z25="y",'Attendance Sheet'!$I$2+11,"")</f>
      </c>
      <c r="AD10" s="32">
        <f>IF('Attendance Sheet'!AA25="y",'Attendance Sheet'!$I$2+12,"")</f>
      </c>
      <c r="AE10" s="32">
        <f>IF('Attendance Sheet'!AB25="y",'Attendance Sheet'!$I$2+13,"")</f>
      </c>
      <c r="AF10" s="32">
        <f>IF('Attendance Sheet'!AC25="y",'Attendance Sheet'!$I$2+14,"")</f>
      </c>
      <c r="AG10" s="32">
        <f>IF('Attendance Sheet'!AD25="y",'Attendance Sheet'!$I$2+15,"")</f>
      </c>
      <c r="AH10" s="32">
        <f>IF('Attendance Sheet'!AE25="y",'Attendance Sheet'!$I$2+16,"")</f>
      </c>
      <c r="AI10" s="32">
        <f>IF('Attendance Sheet'!AF25="y",'Attendance Sheet'!$I$2+17,"")</f>
      </c>
      <c r="AJ10" s="32">
        <f>IF('Attendance Sheet'!AG25="y",'Attendance Sheet'!$I$2+18,"")</f>
      </c>
      <c r="AK10" s="32">
        <f>IF('Attendance Sheet'!AH25="y",'Attendance Sheet'!$I$2+19,"")</f>
      </c>
      <c r="AL10" s="32">
        <f>IF('Attendance Sheet'!AI25="y",'Attendance Sheet'!$I$2+20,"")</f>
      </c>
      <c r="AM10" s="32">
        <f>IF('Attendance Sheet'!AJ25="y",'Attendance Sheet'!$I$2+21,"")</f>
      </c>
      <c r="AN10" s="32">
        <f>IF('Attendance Sheet'!AK25="y",'Attendance Sheet'!$I$2+22,"")</f>
      </c>
      <c r="AO10" s="32">
        <f>IF('Attendance Sheet'!AL25="y",'Attendance Sheet'!$I$2+23,"")</f>
      </c>
      <c r="AP10" s="32">
        <f>IF('Attendance Sheet'!AM25="y",'Attendance Sheet'!$I$2+24,"")</f>
      </c>
      <c r="AQ10" s="32">
        <f>IF('Attendance Sheet'!AN25="y",'Attendance Sheet'!$I$2+25,"")</f>
      </c>
      <c r="AR10" s="32">
        <f>IF('Attendance Sheet'!AO25="y",'Attendance Sheet'!$I$2+26,"")</f>
      </c>
      <c r="AS10" s="32">
        <f>IF('Attendance Sheet'!AP25="y",'Attendance Sheet'!$I$2+27,"")</f>
      </c>
      <c r="AT10" s="32">
        <f>IF('Attendance Sheet'!AQ25="y",'Attendance Sheet'!$I$2+28,"")</f>
      </c>
      <c r="AU10" s="32">
        <f>IF('Attendance Sheet'!AR25="y",'Attendance Sheet'!$I$2+29,"")</f>
      </c>
      <c r="AV10" s="32">
        <f>IF('Attendance Sheet'!AS25="y",'Attendance Sheet'!$I$2+30,"")</f>
      </c>
    </row>
    <row r="11" spans="1:48" s="16" customFormat="1" ht="12.75">
      <c r="A11" s="16">
        <f>'Attendance Sheet'!A26</f>
        <v>0</v>
      </c>
      <c r="B11" s="16">
        <f>'Attendance Sheet'!C26</f>
        <v>0</v>
      </c>
      <c r="C11" s="16">
        <f>'Attendance Sheet'!D26</f>
        <v>0</v>
      </c>
      <c r="D11" s="16">
        <f>'Attendance Sheet'!F26</f>
        <v>0</v>
      </c>
      <c r="E11" s="24">
        <f>'Attendance Sheet'!G26</f>
        <v>0</v>
      </c>
      <c r="F11" s="34">
        <f>'Attendance Sheet'!H26</f>
        <v>0</v>
      </c>
      <c r="G11" s="24">
        <f>'Attendance Sheet'!I26</f>
        <v>0</v>
      </c>
      <c r="H11" s="24">
        <f>'Attendance Sheet'!L26</f>
        <v>0</v>
      </c>
      <c r="I11" s="17">
        <f>'Attendance Sheet'!$A$5</f>
        <v>0</v>
      </c>
      <c r="J11" s="17">
        <f>'Attendance Sheet'!K26</f>
        <v>0</v>
      </c>
      <c r="K11" s="17">
        <f>'Attendance Sheet'!J26</f>
        <v>0</v>
      </c>
      <c r="L11" s="18">
        <f>'Attendance Sheet'!M26</f>
        <v>0</v>
      </c>
      <c r="M11" s="18">
        <f>'Attendance Sheet'!N26</f>
        <v>0</v>
      </c>
      <c r="N11" s="16">
        <f>COUNTIF('Attendance Sheet'!O26:AS26,"Y")</f>
        <v>0</v>
      </c>
      <c r="O11" s="16">
        <f t="shared" si="1"/>
        <v>111.07</v>
      </c>
      <c r="P11" s="26">
        <f t="shared" si="2"/>
        <v>0</v>
      </c>
      <c r="Q11" s="31"/>
      <c r="R11" s="32">
        <f>IF('Attendance Sheet'!O26="y",'Attendance Sheet'!$I$2,"")</f>
      </c>
      <c r="S11" s="32">
        <f>IF('Attendance Sheet'!P26="y",'Attendance Sheet'!$I$2+1,"")</f>
      </c>
      <c r="T11" s="32">
        <f>IF('Attendance Sheet'!Q26="y",'Attendance Sheet'!$I$2+2,"")</f>
      </c>
      <c r="U11" s="32">
        <f>IF('Attendance Sheet'!R26="y",'Attendance Sheet'!$I$2+3,"")</f>
      </c>
      <c r="V11" s="32">
        <f>IF('Attendance Sheet'!S26="y",'Attendance Sheet'!$I$2+4,"")</f>
      </c>
      <c r="W11" s="32">
        <f>IF('Attendance Sheet'!T26="y",'Attendance Sheet'!$I$2+5,"")</f>
      </c>
      <c r="X11" s="32">
        <f>IF('Attendance Sheet'!U26="y",'Attendance Sheet'!$I$2+6,"")</f>
      </c>
      <c r="Y11" s="32">
        <f>IF('Attendance Sheet'!V26="y",'Attendance Sheet'!$I$2+7,"")</f>
      </c>
      <c r="Z11" s="32">
        <f>IF('Attendance Sheet'!W26="y",'Attendance Sheet'!$I$2+8,"")</f>
      </c>
      <c r="AA11" s="32">
        <f>IF('Attendance Sheet'!X26="y",'Attendance Sheet'!$I$2+9,"")</f>
      </c>
      <c r="AB11" s="32">
        <f>IF('Attendance Sheet'!Y26="y",'Attendance Sheet'!$I$2+10,"")</f>
      </c>
      <c r="AC11" s="32">
        <f>IF('Attendance Sheet'!Z26="y",'Attendance Sheet'!$I$2+11,"")</f>
      </c>
      <c r="AD11" s="32">
        <f>IF('Attendance Sheet'!AA26="y",'Attendance Sheet'!$I$2+12,"")</f>
      </c>
      <c r="AE11" s="32">
        <f>IF('Attendance Sheet'!AB26="y",'Attendance Sheet'!$I$2+13,"")</f>
      </c>
      <c r="AF11" s="32">
        <f>IF('Attendance Sheet'!AC26="y",'Attendance Sheet'!$I$2+14,"")</f>
      </c>
      <c r="AG11" s="32">
        <f>IF('Attendance Sheet'!AD26="y",'Attendance Sheet'!$I$2+15,"")</f>
      </c>
      <c r="AH11" s="32">
        <f>IF('Attendance Sheet'!AE26="y",'Attendance Sheet'!$I$2+16,"")</f>
      </c>
      <c r="AI11" s="32">
        <f>IF('Attendance Sheet'!AF26="y",'Attendance Sheet'!$I$2+17,"")</f>
      </c>
      <c r="AJ11" s="32">
        <f>IF('Attendance Sheet'!AG26="y",'Attendance Sheet'!$I$2+18,"")</f>
      </c>
      <c r="AK11" s="32">
        <f>IF('Attendance Sheet'!AH26="y",'Attendance Sheet'!$I$2+19,"")</f>
      </c>
      <c r="AL11" s="32">
        <f>IF('Attendance Sheet'!AI26="y",'Attendance Sheet'!$I$2+20,"")</f>
      </c>
      <c r="AM11" s="32">
        <f>IF('Attendance Sheet'!AJ26="y",'Attendance Sheet'!$I$2+21,"")</f>
      </c>
      <c r="AN11" s="32">
        <f>IF('Attendance Sheet'!AK26="y",'Attendance Sheet'!$I$2+22,"")</f>
      </c>
      <c r="AO11" s="32">
        <f>IF('Attendance Sheet'!AL26="y",'Attendance Sheet'!$I$2+23,"")</f>
      </c>
      <c r="AP11" s="32">
        <f>IF('Attendance Sheet'!AM26="y",'Attendance Sheet'!$I$2+24,"")</f>
      </c>
      <c r="AQ11" s="32">
        <f>IF('Attendance Sheet'!AN26="y",'Attendance Sheet'!$I$2+25,"")</f>
      </c>
      <c r="AR11" s="32">
        <f>IF('Attendance Sheet'!AO26="y",'Attendance Sheet'!$I$2+26,"")</f>
      </c>
      <c r="AS11" s="32">
        <f>IF('Attendance Sheet'!AP26="y",'Attendance Sheet'!$I$2+27,"")</f>
      </c>
      <c r="AT11" s="32">
        <f>IF('Attendance Sheet'!AQ26="y",'Attendance Sheet'!$I$2+28,"")</f>
      </c>
      <c r="AU11" s="32">
        <f>IF('Attendance Sheet'!AR26="y",'Attendance Sheet'!$I$2+29,"")</f>
      </c>
      <c r="AV11" s="32">
        <f>IF('Attendance Sheet'!AS26="y",'Attendance Sheet'!$I$2+30,"")</f>
      </c>
    </row>
    <row r="12" spans="1:48" s="16" customFormat="1" ht="12.75">
      <c r="A12" s="16">
        <f>'Attendance Sheet'!A27</f>
        <v>0</v>
      </c>
      <c r="B12" s="16">
        <f>'Attendance Sheet'!C27</f>
        <v>0</v>
      </c>
      <c r="C12" s="16">
        <f>'Attendance Sheet'!D27</f>
        <v>0</v>
      </c>
      <c r="D12" s="16">
        <f>'Attendance Sheet'!F27</f>
        <v>0</v>
      </c>
      <c r="E12" s="24">
        <f>'Attendance Sheet'!G27</f>
        <v>0</v>
      </c>
      <c r="F12" s="34">
        <f>'Attendance Sheet'!H27</f>
        <v>0</v>
      </c>
      <c r="G12" s="24">
        <f>'Attendance Sheet'!I27</f>
        <v>0</v>
      </c>
      <c r="H12" s="24">
        <f>'Attendance Sheet'!L27</f>
        <v>0</v>
      </c>
      <c r="I12" s="17">
        <f>'Attendance Sheet'!$A$5</f>
        <v>0</v>
      </c>
      <c r="J12" s="17">
        <f>'Attendance Sheet'!K27</f>
        <v>0</v>
      </c>
      <c r="K12" s="17">
        <f>'Attendance Sheet'!J27</f>
        <v>0</v>
      </c>
      <c r="L12" s="18">
        <f>'Attendance Sheet'!M27</f>
        <v>0</v>
      </c>
      <c r="M12" s="18">
        <f>'Attendance Sheet'!N27</f>
        <v>0</v>
      </c>
      <c r="N12" s="16">
        <f>COUNTIF('Attendance Sheet'!O27:AS27,"Y")</f>
        <v>0</v>
      </c>
      <c r="O12" s="16">
        <f t="shared" si="1"/>
        <v>111.07</v>
      </c>
      <c r="P12" s="26">
        <f t="shared" si="2"/>
        <v>0</v>
      </c>
      <c r="Q12" s="31"/>
      <c r="R12" s="32">
        <f>IF('Attendance Sheet'!O27="y",'Attendance Sheet'!$I$2,"")</f>
      </c>
      <c r="S12" s="32">
        <f>IF('Attendance Sheet'!P27="y",'Attendance Sheet'!$I$2+1,"")</f>
      </c>
      <c r="T12" s="32">
        <f>IF('Attendance Sheet'!Q27="y",'Attendance Sheet'!$I$2+2,"")</f>
      </c>
      <c r="U12" s="32">
        <f>IF('Attendance Sheet'!R27="y",'Attendance Sheet'!$I$2+3,"")</f>
      </c>
      <c r="V12" s="32">
        <f>IF('Attendance Sheet'!S27="y",'Attendance Sheet'!$I$2+4,"")</f>
      </c>
      <c r="W12" s="32">
        <f>IF('Attendance Sheet'!T27="y",'Attendance Sheet'!$I$2+5,"")</f>
      </c>
      <c r="X12" s="32">
        <f>IF('Attendance Sheet'!U27="y",'Attendance Sheet'!$I$2+6,"")</f>
      </c>
      <c r="Y12" s="32">
        <f>IF('Attendance Sheet'!V27="y",'Attendance Sheet'!$I$2+7,"")</f>
      </c>
      <c r="Z12" s="32">
        <f>IF('Attendance Sheet'!W27="y",'Attendance Sheet'!$I$2+8,"")</f>
      </c>
      <c r="AA12" s="32">
        <f>IF('Attendance Sheet'!X27="y",'Attendance Sheet'!$I$2+9,"")</f>
      </c>
      <c r="AB12" s="32">
        <f>IF('Attendance Sheet'!Y27="y",'Attendance Sheet'!$I$2+10,"")</f>
      </c>
      <c r="AC12" s="32">
        <f>IF('Attendance Sheet'!Z27="y",'Attendance Sheet'!$I$2+11,"")</f>
      </c>
      <c r="AD12" s="32">
        <f>IF('Attendance Sheet'!AA27="y",'Attendance Sheet'!$I$2+12,"")</f>
      </c>
      <c r="AE12" s="32">
        <f>IF('Attendance Sheet'!AB27="y",'Attendance Sheet'!$I$2+13,"")</f>
      </c>
      <c r="AF12" s="32">
        <f>IF('Attendance Sheet'!AC27="y",'Attendance Sheet'!$I$2+14,"")</f>
      </c>
      <c r="AG12" s="32">
        <f>IF('Attendance Sheet'!AD27="y",'Attendance Sheet'!$I$2+15,"")</f>
      </c>
      <c r="AH12" s="32">
        <f>IF('Attendance Sheet'!AE27="y",'Attendance Sheet'!$I$2+16,"")</f>
      </c>
      <c r="AI12" s="32">
        <f>IF('Attendance Sheet'!AF27="y",'Attendance Sheet'!$I$2+17,"")</f>
      </c>
      <c r="AJ12" s="32">
        <f>IF('Attendance Sheet'!AG27="y",'Attendance Sheet'!$I$2+18,"")</f>
      </c>
      <c r="AK12" s="32">
        <f>IF('Attendance Sheet'!AH27="y",'Attendance Sheet'!$I$2+19,"")</f>
      </c>
      <c r="AL12" s="32">
        <f>IF('Attendance Sheet'!AI27="y",'Attendance Sheet'!$I$2+20,"")</f>
      </c>
      <c r="AM12" s="32">
        <f>IF('Attendance Sheet'!AJ27="y",'Attendance Sheet'!$I$2+21,"")</f>
      </c>
      <c r="AN12" s="32">
        <f>IF('Attendance Sheet'!AK27="y",'Attendance Sheet'!$I$2+22,"")</f>
      </c>
      <c r="AO12" s="32">
        <f>IF('Attendance Sheet'!AL27="y",'Attendance Sheet'!$I$2+23,"")</f>
      </c>
      <c r="AP12" s="32">
        <f>IF('Attendance Sheet'!AM27="y",'Attendance Sheet'!$I$2+24,"")</f>
      </c>
      <c r="AQ12" s="32">
        <f>IF('Attendance Sheet'!AN27="y",'Attendance Sheet'!$I$2+25,"")</f>
      </c>
      <c r="AR12" s="32">
        <f>IF('Attendance Sheet'!AO27="y",'Attendance Sheet'!$I$2+26,"")</f>
      </c>
      <c r="AS12" s="32">
        <f>IF('Attendance Sheet'!AP27="y",'Attendance Sheet'!$I$2+27,"")</f>
      </c>
      <c r="AT12" s="32">
        <f>IF('Attendance Sheet'!AQ27="y",'Attendance Sheet'!$I$2+28,"")</f>
      </c>
      <c r="AU12" s="32">
        <f>IF('Attendance Sheet'!AR27="y",'Attendance Sheet'!$I$2+29,"")</f>
      </c>
      <c r="AV12" s="32">
        <f>IF('Attendance Sheet'!AS27="y",'Attendance Sheet'!$I$2+30,"")</f>
      </c>
    </row>
    <row r="13" spans="1:48" s="16" customFormat="1" ht="12.75">
      <c r="A13" s="16">
        <f>'Attendance Sheet'!A28</f>
        <v>0</v>
      </c>
      <c r="B13" s="16">
        <f>'Attendance Sheet'!C28</f>
        <v>0</v>
      </c>
      <c r="C13" s="16">
        <f>'Attendance Sheet'!D28</f>
        <v>0</v>
      </c>
      <c r="D13" s="16">
        <f>'Attendance Sheet'!F28</f>
        <v>0</v>
      </c>
      <c r="E13" s="24">
        <f>'Attendance Sheet'!G28</f>
        <v>0</v>
      </c>
      <c r="F13" s="34">
        <f>'Attendance Sheet'!H28</f>
        <v>0</v>
      </c>
      <c r="G13" s="24">
        <f>'Attendance Sheet'!I28</f>
        <v>0</v>
      </c>
      <c r="H13" s="24">
        <f>'Attendance Sheet'!L28</f>
        <v>0</v>
      </c>
      <c r="I13" s="17">
        <f>'Attendance Sheet'!$A$5</f>
        <v>0</v>
      </c>
      <c r="J13" s="17">
        <f>'Attendance Sheet'!K28</f>
        <v>0</v>
      </c>
      <c r="K13" s="17">
        <f>'Attendance Sheet'!J28</f>
        <v>0</v>
      </c>
      <c r="L13" s="18">
        <f>'Attendance Sheet'!M28</f>
        <v>0</v>
      </c>
      <c r="M13" s="18">
        <f>'Attendance Sheet'!N28</f>
        <v>0</v>
      </c>
      <c r="N13" s="16">
        <f>COUNTIF('Attendance Sheet'!O28:AS28,"Y")</f>
        <v>0</v>
      </c>
      <c r="O13" s="16">
        <f t="shared" si="1"/>
        <v>111.07</v>
      </c>
      <c r="P13" s="26">
        <f t="shared" si="2"/>
        <v>0</v>
      </c>
      <c r="Q13" s="31"/>
      <c r="R13" s="32">
        <f>IF('Attendance Sheet'!O28="y",'Attendance Sheet'!$I$2,"")</f>
      </c>
      <c r="S13" s="32">
        <f>IF('Attendance Sheet'!P28="y",'Attendance Sheet'!$I$2+1,"")</f>
      </c>
      <c r="T13" s="32">
        <f>IF('Attendance Sheet'!Q28="y",'Attendance Sheet'!$I$2+2,"")</f>
      </c>
      <c r="U13" s="32">
        <f>IF('Attendance Sheet'!R28="y",'Attendance Sheet'!$I$2+3,"")</f>
      </c>
      <c r="V13" s="32">
        <f>IF('Attendance Sheet'!S28="y",'Attendance Sheet'!$I$2+4,"")</f>
      </c>
      <c r="W13" s="32">
        <f>IF('Attendance Sheet'!T28="y",'Attendance Sheet'!$I$2+5,"")</f>
      </c>
      <c r="X13" s="32">
        <f>IF('Attendance Sheet'!U28="y",'Attendance Sheet'!$I$2+6,"")</f>
      </c>
      <c r="Y13" s="32">
        <f>IF('Attendance Sheet'!V28="y",'Attendance Sheet'!$I$2+7,"")</f>
      </c>
      <c r="Z13" s="32">
        <f>IF('Attendance Sheet'!W28="y",'Attendance Sheet'!$I$2+8,"")</f>
      </c>
      <c r="AA13" s="32">
        <f>IF('Attendance Sheet'!X28="y",'Attendance Sheet'!$I$2+9,"")</f>
      </c>
      <c r="AB13" s="32">
        <f>IF('Attendance Sheet'!Y28="y",'Attendance Sheet'!$I$2+10,"")</f>
      </c>
      <c r="AC13" s="32">
        <f>IF('Attendance Sheet'!Z28="y",'Attendance Sheet'!$I$2+11,"")</f>
      </c>
      <c r="AD13" s="32">
        <f>IF('Attendance Sheet'!AA28="y",'Attendance Sheet'!$I$2+12,"")</f>
      </c>
      <c r="AE13" s="32">
        <f>IF('Attendance Sheet'!AB28="y",'Attendance Sheet'!$I$2+13,"")</f>
      </c>
      <c r="AF13" s="32">
        <f>IF('Attendance Sheet'!AC28="y",'Attendance Sheet'!$I$2+14,"")</f>
      </c>
      <c r="AG13" s="32">
        <f>IF('Attendance Sheet'!AD28="y",'Attendance Sheet'!$I$2+15,"")</f>
      </c>
      <c r="AH13" s="32">
        <f>IF('Attendance Sheet'!AE28="y",'Attendance Sheet'!$I$2+16,"")</f>
      </c>
      <c r="AI13" s="32">
        <f>IF('Attendance Sheet'!AF28="y",'Attendance Sheet'!$I$2+17,"")</f>
      </c>
      <c r="AJ13" s="32">
        <f>IF('Attendance Sheet'!AG28="y",'Attendance Sheet'!$I$2+18,"")</f>
      </c>
      <c r="AK13" s="32">
        <f>IF('Attendance Sheet'!AH28="y",'Attendance Sheet'!$I$2+19,"")</f>
      </c>
      <c r="AL13" s="32">
        <f>IF('Attendance Sheet'!AI28="y",'Attendance Sheet'!$I$2+20,"")</f>
      </c>
      <c r="AM13" s="32">
        <f>IF('Attendance Sheet'!AJ28="y",'Attendance Sheet'!$I$2+21,"")</f>
      </c>
      <c r="AN13" s="32">
        <f>IF('Attendance Sheet'!AK28="y",'Attendance Sheet'!$I$2+22,"")</f>
      </c>
      <c r="AO13" s="32">
        <f>IF('Attendance Sheet'!AL28="y",'Attendance Sheet'!$I$2+23,"")</f>
      </c>
      <c r="AP13" s="32">
        <f>IF('Attendance Sheet'!AM28="y",'Attendance Sheet'!$I$2+24,"")</f>
      </c>
      <c r="AQ13" s="32">
        <f>IF('Attendance Sheet'!AN28="y",'Attendance Sheet'!$I$2+25,"")</f>
      </c>
      <c r="AR13" s="32">
        <f>IF('Attendance Sheet'!AO28="y",'Attendance Sheet'!$I$2+26,"")</f>
      </c>
      <c r="AS13" s="32">
        <f>IF('Attendance Sheet'!AP28="y",'Attendance Sheet'!$I$2+27,"")</f>
      </c>
      <c r="AT13" s="32">
        <f>IF('Attendance Sheet'!AQ28="y",'Attendance Sheet'!$I$2+28,"")</f>
      </c>
      <c r="AU13" s="32">
        <f>IF('Attendance Sheet'!AR28="y",'Attendance Sheet'!$I$2+29,"")</f>
      </c>
      <c r="AV13" s="32">
        <f>IF('Attendance Sheet'!AS28="y",'Attendance Sheet'!$I$2+30,"")</f>
      </c>
    </row>
    <row r="14" spans="1:48" s="16" customFormat="1" ht="12.75">
      <c r="A14" s="16">
        <f>'Attendance Sheet'!A29</f>
        <v>0</v>
      </c>
      <c r="B14" s="16">
        <f>'Attendance Sheet'!C29</f>
        <v>0</v>
      </c>
      <c r="C14" s="16">
        <f>'Attendance Sheet'!D29</f>
        <v>0</v>
      </c>
      <c r="D14" s="16">
        <f>'Attendance Sheet'!F29</f>
        <v>0</v>
      </c>
      <c r="E14" s="24">
        <f>'Attendance Sheet'!G29</f>
        <v>0</v>
      </c>
      <c r="F14" s="34">
        <f>'Attendance Sheet'!H29</f>
        <v>0</v>
      </c>
      <c r="G14" s="24">
        <f>'Attendance Sheet'!I29</f>
        <v>0</v>
      </c>
      <c r="H14" s="24">
        <f>'Attendance Sheet'!L29</f>
        <v>0</v>
      </c>
      <c r="I14" s="17">
        <f>'Attendance Sheet'!$A$5</f>
        <v>0</v>
      </c>
      <c r="J14" s="17">
        <f>'Attendance Sheet'!K29</f>
        <v>0</v>
      </c>
      <c r="K14" s="17">
        <f>'Attendance Sheet'!J29</f>
        <v>0</v>
      </c>
      <c r="L14" s="18">
        <f>'Attendance Sheet'!M29</f>
        <v>0</v>
      </c>
      <c r="M14" s="18">
        <f>'Attendance Sheet'!N29</f>
        <v>0</v>
      </c>
      <c r="N14" s="16">
        <f>COUNTIF('Attendance Sheet'!O29:AS29,"Y")</f>
        <v>0</v>
      </c>
      <c r="O14" s="16">
        <f t="shared" si="1"/>
        <v>111.07</v>
      </c>
      <c r="P14" s="26">
        <f t="shared" si="2"/>
        <v>0</v>
      </c>
      <c r="Q14" s="31"/>
      <c r="R14" s="32">
        <f>IF('Attendance Sheet'!O29="y",'Attendance Sheet'!$I$2,"")</f>
      </c>
      <c r="S14" s="32">
        <f>IF('Attendance Sheet'!P29="y",'Attendance Sheet'!$I$2+1,"")</f>
      </c>
      <c r="T14" s="32">
        <f>IF('Attendance Sheet'!Q29="y",'Attendance Sheet'!$I$2+2,"")</f>
      </c>
      <c r="U14" s="32">
        <f>IF('Attendance Sheet'!R29="y",'Attendance Sheet'!$I$2+3,"")</f>
      </c>
      <c r="V14" s="32">
        <f>IF('Attendance Sheet'!S29="y",'Attendance Sheet'!$I$2+4,"")</f>
      </c>
      <c r="W14" s="32">
        <f>IF('Attendance Sheet'!T29="y",'Attendance Sheet'!$I$2+5,"")</f>
      </c>
      <c r="X14" s="32">
        <f>IF('Attendance Sheet'!U29="y",'Attendance Sheet'!$I$2+6,"")</f>
      </c>
      <c r="Y14" s="32">
        <f>IF('Attendance Sheet'!V29="y",'Attendance Sheet'!$I$2+7,"")</f>
      </c>
      <c r="Z14" s="32">
        <f>IF('Attendance Sheet'!W29="y",'Attendance Sheet'!$I$2+8,"")</f>
      </c>
      <c r="AA14" s="32">
        <f>IF('Attendance Sheet'!X29="y",'Attendance Sheet'!$I$2+9,"")</f>
      </c>
      <c r="AB14" s="32">
        <f>IF('Attendance Sheet'!Y29="y",'Attendance Sheet'!$I$2+10,"")</f>
      </c>
      <c r="AC14" s="32">
        <f>IF('Attendance Sheet'!Z29="y",'Attendance Sheet'!$I$2+11,"")</f>
      </c>
      <c r="AD14" s="32">
        <f>IF('Attendance Sheet'!AA29="y",'Attendance Sheet'!$I$2+12,"")</f>
      </c>
      <c r="AE14" s="32">
        <f>IF('Attendance Sheet'!AB29="y",'Attendance Sheet'!$I$2+13,"")</f>
      </c>
      <c r="AF14" s="32">
        <f>IF('Attendance Sheet'!AC29="y",'Attendance Sheet'!$I$2+14,"")</f>
      </c>
      <c r="AG14" s="32">
        <f>IF('Attendance Sheet'!AD29="y",'Attendance Sheet'!$I$2+15,"")</f>
      </c>
      <c r="AH14" s="32">
        <f>IF('Attendance Sheet'!AE29="y",'Attendance Sheet'!$I$2+16,"")</f>
      </c>
      <c r="AI14" s="32">
        <f>IF('Attendance Sheet'!AF29="y",'Attendance Sheet'!$I$2+17,"")</f>
      </c>
      <c r="AJ14" s="32">
        <f>IF('Attendance Sheet'!AG29="y",'Attendance Sheet'!$I$2+18,"")</f>
      </c>
      <c r="AK14" s="32">
        <f>IF('Attendance Sheet'!AH29="y",'Attendance Sheet'!$I$2+19,"")</f>
      </c>
      <c r="AL14" s="32">
        <f>IF('Attendance Sheet'!AI29="y",'Attendance Sheet'!$I$2+20,"")</f>
      </c>
      <c r="AM14" s="32">
        <f>IF('Attendance Sheet'!AJ29="y",'Attendance Sheet'!$I$2+21,"")</f>
      </c>
      <c r="AN14" s="32">
        <f>IF('Attendance Sheet'!AK29="y",'Attendance Sheet'!$I$2+22,"")</f>
      </c>
      <c r="AO14" s="32">
        <f>IF('Attendance Sheet'!AL29="y",'Attendance Sheet'!$I$2+23,"")</f>
      </c>
      <c r="AP14" s="32">
        <f>IF('Attendance Sheet'!AM29="y",'Attendance Sheet'!$I$2+24,"")</f>
      </c>
      <c r="AQ14" s="32">
        <f>IF('Attendance Sheet'!AN29="y",'Attendance Sheet'!$I$2+25,"")</f>
      </c>
      <c r="AR14" s="32">
        <f>IF('Attendance Sheet'!AO29="y",'Attendance Sheet'!$I$2+26,"")</f>
      </c>
      <c r="AS14" s="32">
        <f>IF('Attendance Sheet'!AP29="y",'Attendance Sheet'!$I$2+27,"")</f>
      </c>
      <c r="AT14" s="32">
        <f>IF('Attendance Sheet'!AQ29="y",'Attendance Sheet'!$I$2+28,"")</f>
      </c>
      <c r="AU14" s="32">
        <f>IF('Attendance Sheet'!AR29="y",'Attendance Sheet'!$I$2+29,"")</f>
      </c>
      <c r="AV14" s="32">
        <f>IF('Attendance Sheet'!AS29="y",'Attendance Sheet'!$I$2+30,"")</f>
      </c>
    </row>
    <row r="15" spans="1:48" s="16" customFormat="1" ht="12.75">
      <c r="A15" s="16">
        <f>'Attendance Sheet'!A30</f>
        <v>0</v>
      </c>
      <c r="B15" s="16">
        <f>'Attendance Sheet'!C30</f>
        <v>0</v>
      </c>
      <c r="C15" s="16">
        <f>'Attendance Sheet'!D30</f>
        <v>0</v>
      </c>
      <c r="D15" s="16">
        <f>'Attendance Sheet'!F30</f>
        <v>0</v>
      </c>
      <c r="E15" s="24">
        <f>'Attendance Sheet'!G30</f>
        <v>0</v>
      </c>
      <c r="F15" s="34">
        <f>'Attendance Sheet'!H30</f>
        <v>0</v>
      </c>
      <c r="G15" s="24">
        <f>'Attendance Sheet'!I30</f>
        <v>0</v>
      </c>
      <c r="H15" s="24">
        <f>'Attendance Sheet'!L30</f>
        <v>0</v>
      </c>
      <c r="I15" s="17">
        <f>'Attendance Sheet'!$A$5</f>
        <v>0</v>
      </c>
      <c r="J15" s="17">
        <f>'Attendance Sheet'!K30</f>
        <v>0</v>
      </c>
      <c r="K15" s="17">
        <f>'Attendance Sheet'!J30</f>
        <v>0</v>
      </c>
      <c r="L15" s="18">
        <f>'Attendance Sheet'!M30</f>
        <v>0</v>
      </c>
      <c r="M15" s="18">
        <f>'Attendance Sheet'!N30</f>
        <v>0</v>
      </c>
      <c r="N15" s="16">
        <f>COUNTIF('Attendance Sheet'!O30:AS30,"Y")</f>
        <v>0</v>
      </c>
      <c r="O15" s="16">
        <f t="shared" si="1"/>
        <v>111.07</v>
      </c>
      <c r="P15" s="26">
        <f t="shared" si="2"/>
        <v>0</v>
      </c>
      <c r="Q15" s="31"/>
      <c r="R15" s="32">
        <f>IF('Attendance Sheet'!O30="y",'Attendance Sheet'!$I$2,"")</f>
      </c>
      <c r="S15" s="32">
        <f>IF('Attendance Sheet'!P30="y",'Attendance Sheet'!$I$2+1,"")</f>
      </c>
      <c r="T15" s="32">
        <f>IF('Attendance Sheet'!Q30="y",'Attendance Sheet'!$I$2+2,"")</f>
      </c>
      <c r="U15" s="32">
        <f>IF('Attendance Sheet'!R30="y",'Attendance Sheet'!$I$2+3,"")</f>
      </c>
      <c r="V15" s="32">
        <f>IF('Attendance Sheet'!S30="y",'Attendance Sheet'!$I$2+4,"")</f>
      </c>
      <c r="W15" s="32">
        <f>IF('Attendance Sheet'!T30="y",'Attendance Sheet'!$I$2+5,"")</f>
      </c>
      <c r="X15" s="32">
        <f>IF('Attendance Sheet'!U30="y",'Attendance Sheet'!$I$2+6,"")</f>
      </c>
      <c r="Y15" s="32">
        <f>IF('Attendance Sheet'!V30="y",'Attendance Sheet'!$I$2+7,"")</f>
      </c>
      <c r="Z15" s="32">
        <f>IF('Attendance Sheet'!W30="y",'Attendance Sheet'!$I$2+8,"")</f>
      </c>
      <c r="AA15" s="32">
        <f>IF('Attendance Sheet'!X30="y",'Attendance Sheet'!$I$2+9,"")</f>
      </c>
      <c r="AB15" s="32">
        <f>IF('Attendance Sheet'!Y30="y",'Attendance Sheet'!$I$2+10,"")</f>
      </c>
      <c r="AC15" s="32">
        <f>IF('Attendance Sheet'!Z30="y",'Attendance Sheet'!$I$2+11,"")</f>
      </c>
      <c r="AD15" s="32">
        <f>IF('Attendance Sheet'!AA30="y",'Attendance Sheet'!$I$2+12,"")</f>
      </c>
      <c r="AE15" s="32">
        <f>IF('Attendance Sheet'!AB30="y",'Attendance Sheet'!$I$2+13,"")</f>
      </c>
      <c r="AF15" s="32">
        <f>IF('Attendance Sheet'!AC30="y",'Attendance Sheet'!$I$2+14,"")</f>
      </c>
      <c r="AG15" s="32">
        <f>IF('Attendance Sheet'!AD30="y",'Attendance Sheet'!$I$2+15,"")</f>
      </c>
      <c r="AH15" s="32">
        <f>IF('Attendance Sheet'!AE30="y",'Attendance Sheet'!$I$2+16,"")</f>
      </c>
      <c r="AI15" s="32">
        <f>IF('Attendance Sheet'!AF30="y",'Attendance Sheet'!$I$2+17,"")</f>
      </c>
      <c r="AJ15" s="32">
        <f>IF('Attendance Sheet'!AG30="y",'Attendance Sheet'!$I$2+18,"")</f>
      </c>
      <c r="AK15" s="32">
        <f>IF('Attendance Sheet'!AH30="y",'Attendance Sheet'!$I$2+19,"")</f>
      </c>
      <c r="AL15" s="32">
        <f>IF('Attendance Sheet'!AI30="y",'Attendance Sheet'!$I$2+20,"")</f>
      </c>
      <c r="AM15" s="32">
        <f>IF('Attendance Sheet'!AJ30="y",'Attendance Sheet'!$I$2+21,"")</f>
      </c>
      <c r="AN15" s="32">
        <f>IF('Attendance Sheet'!AK30="y",'Attendance Sheet'!$I$2+22,"")</f>
      </c>
      <c r="AO15" s="32">
        <f>IF('Attendance Sheet'!AL30="y",'Attendance Sheet'!$I$2+23,"")</f>
      </c>
      <c r="AP15" s="32">
        <f>IF('Attendance Sheet'!AM30="y",'Attendance Sheet'!$I$2+24,"")</f>
      </c>
      <c r="AQ15" s="32">
        <f>IF('Attendance Sheet'!AN30="y",'Attendance Sheet'!$I$2+25,"")</f>
      </c>
      <c r="AR15" s="32">
        <f>IF('Attendance Sheet'!AO30="y",'Attendance Sheet'!$I$2+26,"")</f>
      </c>
      <c r="AS15" s="32">
        <f>IF('Attendance Sheet'!AP30="y",'Attendance Sheet'!$I$2+27,"")</f>
      </c>
      <c r="AT15" s="32">
        <f>IF('Attendance Sheet'!AQ30="y",'Attendance Sheet'!$I$2+28,"")</f>
      </c>
      <c r="AU15" s="32">
        <f>IF('Attendance Sheet'!AR30="y",'Attendance Sheet'!$I$2+29,"")</f>
      </c>
      <c r="AV15" s="32">
        <f>IF('Attendance Sheet'!AS30="y",'Attendance Sheet'!$I$2+30,"")</f>
      </c>
    </row>
    <row r="16" spans="1:48" s="16" customFormat="1" ht="12.75">
      <c r="A16" s="16">
        <f>'Attendance Sheet'!A31</f>
        <v>0</v>
      </c>
      <c r="B16" s="16">
        <f>'Attendance Sheet'!C31</f>
        <v>0</v>
      </c>
      <c r="C16" s="16">
        <f>'Attendance Sheet'!D31</f>
        <v>0</v>
      </c>
      <c r="D16" s="16">
        <f>'Attendance Sheet'!F31</f>
        <v>0</v>
      </c>
      <c r="E16" s="24">
        <f>'Attendance Sheet'!G31</f>
        <v>0</v>
      </c>
      <c r="F16" s="34">
        <f>'Attendance Sheet'!H31</f>
        <v>0</v>
      </c>
      <c r="G16" s="24">
        <f>'Attendance Sheet'!I31</f>
        <v>0</v>
      </c>
      <c r="H16" s="24">
        <f>'Attendance Sheet'!L31</f>
        <v>0</v>
      </c>
      <c r="I16" s="17">
        <f>'Attendance Sheet'!$A$5</f>
        <v>0</v>
      </c>
      <c r="J16" s="17">
        <f>'Attendance Sheet'!K31</f>
        <v>0</v>
      </c>
      <c r="K16" s="17">
        <f>'Attendance Sheet'!J31</f>
        <v>0</v>
      </c>
      <c r="L16" s="18">
        <f>'Attendance Sheet'!M31</f>
        <v>0</v>
      </c>
      <c r="M16" s="18">
        <f>'Attendance Sheet'!N31</f>
        <v>0</v>
      </c>
      <c r="N16" s="16">
        <f>COUNTIF('Attendance Sheet'!O31:AS31,"Y")</f>
        <v>0</v>
      </c>
      <c r="O16" s="16">
        <f t="shared" si="1"/>
        <v>111.07</v>
      </c>
      <c r="P16" s="26">
        <f t="shared" si="2"/>
        <v>0</v>
      </c>
      <c r="Q16" s="31"/>
      <c r="R16" s="32">
        <f>IF('Attendance Sheet'!O31="y",'Attendance Sheet'!$I$2,"")</f>
      </c>
      <c r="S16" s="32">
        <f>IF('Attendance Sheet'!P31="y",'Attendance Sheet'!$I$2+1,"")</f>
      </c>
      <c r="T16" s="32">
        <f>IF('Attendance Sheet'!Q31="y",'Attendance Sheet'!$I$2+2,"")</f>
      </c>
      <c r="U16" s="32">
        <f>IF('Attendance Sheet'!R31="y",'Attendance Sheet'!$I$2+3,"")</f>
      </c>
      <c r="V16" s="32">
        <f>IF('Attendance Sheet'!S31="y",'Attendance Sheet'!$I$2+4,"")</f>
      </c>
      <c r="W16" s="32">
        <f>IF('Attendance Sheet'!T31="y",'Attendance Sheet'!$I$2+5,"")</f>
      </c>
      <c r="X16" s="32">
        <f>IF('Attendance Sheet'!U31="y",'Attendance Sheet'!$I$2+6,"")</f>
      </c>
      <c r="Y16" s="32">
        <f>IF('Attendance Sheet'!V31="y",'Attendance Sheet'!$I$2+7,"")</f>
      </c>
      <c r="Z16" s="32">
        <f>IF('Attendance Sheet'!W31="y",'Attendance Sheet'!$I$2+8,"")</f>
      </c>
      <c r="AA16" s="32">
        <f>IF('Attendance Sheet'!X31="y",'Attendance Sheet'!$I$2+9,"")</f>
      </c>
      <c r="AB16" s="32">
        <f>IF('Attendance Sheet'!Y31="y",'Attendance Sheet'!$I$2+10,"")</f>
      </c>
      <c r="AC16" s="32">
        <f>IF('Attendance Sheet'!Z31="y",'Attendance Sheet'!$I$2+11,"")</f>
      </c>
      <c r="AD16" s="32">
        <f>IF('Attendance Sheet'!AA31="y",'Attendance Sheet'!$I$2+12,"")</f>
      </c>
      <c r="AE16" s="32">
        <f>IF('Attendance Sheet'!AB31="y",'Attendance Sheet'!$I$2+13,"")</f>
      </c>
      <c r="AF16" s="32">
        <f>IF('Attendance Sheet'!AC31="y",'Attendance Sheet'!$I$2+14,"")</f>
      </c>
      <c r="AG16" s="32">
        <f>IF('Attendance Sheet'!AD31="y",'Attendance Sheet'!$I$2+15,"")</f>
      </c>
      <c r="AH16" s="32">
        <f>IF('Attendance Sheet'!AE31="y",'Attendance Sheet'!$I$2+16,"")</f>
      </c>
      <c r="AI16" s="32">
        <f>IF('Attendance Sheet'!AF31="y",'Attendance Sheet'!$I$2+17,"")</f>
      </c>
      <c r="AJ16" s="32">
        <f>IF('Attendance Sheet'!AG31="y",'Attendance Sheet'!$I$2+18,"")</f>
      </c>
      <c r="AK16" s="32">
        <f>IF('Attendance Sheet'!AH31="y",'Attendance Sheet'!$I$2+19,"")</f>
      </c>
      <c r="AL16" s="32">
        <f>IF('Attendance Sheet'!AI31="y",'Attendance Sheet'!$I$2+20,"")</f>
      </c>
      <c r="AM16" s="32">
        <f>IF('Attendance Sheet'!AJ31="y",'Attendance Sheet'!$I$2+21,"")</f>
      </c>
      <c r="AN16" s="32">
        <f>IF('Attendance Sheet'!AK31="y",'Attendance Sheet'!$I$2+22,"")</f>
      </c>
      <c r="AO16" s="32">
        <f>IF('Attendance Sheet'!AL31="y",'Attendance Sheet'!$I$2+23,"")</f>
      </c>
      <c r="AP16" s="32">
        <f>IF('Attendance Sheet'!AM31="y",'Attendance Sheet'!$I$2+24,"")</f>
      </c>
      <c r="AQ16" s="32">
        <f>IF('Attendance Sheet'!AN31="y",'Attendance Sheet'!$I$2+25,"")</f>
      </c>
      <c r="AR16" s="32">
        <f>IF('Attendance Sheet'!AO31="y",'Attendance Sheet'!$I$2+26,"")</f>
      </c>
      <c r="AS16" s="32">
        <f>IF('Attendance Sheet'!AP31="y",'Attendance Sheet'!$I$2+27,"")</f>
      </c>
      <c r="AT16" s="32">
        <f>IF('Attendance Sheet'!AQ31="y",'Attendance Sheet'!$I$2+28,"")</f>
      </c>
      <c r="AU16" s="32">
        <f>IF('Attendance Sheet'!AR31="y",'Attendance Sheet'!$I$2+29,"")</f>
      </c>
      <c r="AV16" s="32">
        <f>IF('Attendance Sheet'!AS31="y",'Attendance Sheet'!$I$2+30,"")</f>
      </c>
    </row>
    <row r="17" spans="1:48" s="16" customFormat="1" ht="12.75">
      <c r="A17" s="16">
        <f>'Attendance Sheet'!A32</f>
        <v>0</v>
      </c>
      <c r="B17" s="16">
        <f>'Attendance Sheet'!C32</f>
        <v>0</v>
      </c>
      <c r="C17" s="16">
        <f>'Attendance Sheet'!D32</f>
        <v>0</v>
      </c>
      <c r="D17" s="16">
        <f>'Attendance Sheet'!F32</f>
        <v>0</v>
      </c>
      <c r="E17" s="24">
        <f>'Attendance Sheet'!G32</f>
        <v>0</v>
      </c>
      <c r="F17" s="34">
        <f>'Attendance Sheet'!H32</f>
        <v>0</v>
      </c>
      <c r="G17" s="24">
        <f>'Attendance Sheet'!I32</f>
        <v>0</v>
      </c>
      <c r="H17" s="24">
        <f>'Attendance Sheet'!L32</f>
        <v>0</v>
      </c>
      <c r="I17" s="17">
        <f>'Attendance Sheet'!$A$5</f>
        <v>0</v>
      </c>
      <c r="J17" s="17">
        <f>'Attendance Sheet'!K32</f>
        <v>0</v>
      </c>
      <c r="K17" s="17">
        <f>'Attendance Sheet'!J32</f>
        <v>0</v>
      </c>
      <c r="L17" s="18">
        <f>'Attendance Sheet'!M32</f>
        <v>0</v>
      </c>
      <c r="M17" s="18">
        <f>'Attendance Sheet'!N32</f>
        <v>0</v>
      </c>
      <c r="N17" s="16">
        <f>COUNTIF('Attendance Sheet'!O32:AS32,"Y")</f>
        <v>0</v>
      </c>
      <c r="O17" s="16">
        <f t="shared" si="1"/>
        <v>111.07</v>
      </c>
      <c r="P17" s="26">
        <f t="shared" si="2"/>
        <v>0</v>
      </c>
      <c r="Q17" s="31"/>
      <c r="R17" s="32">
        <f>IF('Attendance Sheet'!O32="y",'Attendance Sheet'!$I$2,"")</f>
      </c>
      <c r="S17" s="32">
        <f>IF('Attendance Sheet'!P32="y",'Attendance Sheet'!$I$2+1,"")</f>
      </c>
      <c r="T17" s="32">
        <f>IF('Attendance Sheet'!Q32="y",'Attendance Sheet'!$I$2+2,"")</f>
      </c>
      <c r="U17" s="32">
        <f>IF('Attendance Sheet'!R32="y",'Attendance Sheet'!$I$2+3,"")</f>
      </c>
      <c r="V17" s="32">
        <f>IF('Attendance Sheet'!S32="y",'Attendance Sheet'!$I$2+4,"")</f>
      </c>
      <c r="W17" s="32">
        <f>IF('Attendance Sheet'!T32="y",'Attendance Sheet'!$I$2+5,"")</f>
      </c>
      <c r="X17" s="32">
        <f>IF('Attendance Sheet'!U32="y",'Attendance Sheet'!$I$2+6,"")</f>
      </c>
      <c r="Y17" s="32">
        <f>IF('Attendance Sheet'!V32="y",'Attendance Sheet'!$I$2+7,"")</f>
      </c>
      <c r="Z17" s="32">
        <f>IF('Attendance Sheet'!W32="y",'Attendance Sheet'!$I$2+8,"")</f>
      </c>
      <c r="AA17" s="32">
        <f>IF('Attendance Sheet'!X32="y",'Attendance Sheet'!$I$2+9,"")</f>
      </c>
      <c r="AB17" s="32">
        <f>IF('Attendance Sheet'!Y32="y",'Attendance Sheet'!$I$2+10,"")</f>
      </c>
      <c r="AC17" s="32">
        <f>IF('Attendance Sheet'!Z32="y",'Attendance Sheet'!$I$2+11,"")</f>
      </c>
      <c r="AD17" s="32">
        <f>IF('Attendance Sheet'!AA32="y",'Attendance Sheet'!$I$2+12,"")</f>
      </c>
      <c r="AE17" s="32">
        <f>IF('Attendance Sheet'!AB32="y",'Attendance Sheet'!$I$2+13,"")</f>
      </c>
      <c r="AF17" s="32">
        <f>IF('Attendance Sheet'!AC32="y",'Attendance Sheet'!$I$2+14,"")</f>
      </c>
      <c r="AG17" s="32">
        <f>IF('Attendance Sheet'!AD32="y",'Attendance Sheet'!$I$2+15,"")</f>
      </c>
      <c r="AH17" s="32">
        <f>IF('Attendance Sheet'!AE32="y",'Attendance Sheet'!$I$2+16,"")</f>
      </c>
      <c r="AI17" s="32">
        <f>IF('Attendance Sheet'!AF32="y",'Attendance Sheet'!$I$2+17,"")</f>
      </c>
      <c r="AJ17" s="32">
        <f>IF('Attendance Sheet'!AG32="y",'Attendance Sheet'!$I$2+18,"")</f>
      </c>
      <c r="AK17" s="32">
        <f>IF('Attendance Sheet'!AH32="y",'Attendance Sheet'!$I$2+19,"")</f>
      </c>
      <c r="AL17" s="32">
        <f>IF('Attendance Sheet'!AI32="y",'Attendance Sheet'!$I$2+20,"")</f>
      </c>
      <c r="AM17" s="32">
        <f>IF('Attendance Sheet'!AJ32="y",'Attendance Sheet'!$I$2+21,"")</f>
      </c>
      <c r="AN17" s="32">
        <f>IF('Attendance Sheet'!AK32="y",'Attendance Sheet'!$I$2+22,"")</f>
      </c>
      <c r="AO17" s="32">
        <f>IF('Attendance Sheet'!AL32="y",'Attendance Sheet'!$I$2+23,"")</f>
      </c>
      <c r="AP17" s="32">
        <f>IF('Attendance Sheet'!AM32="y",'Attendance Sheet'!$I$2+24,"")</f>
      </c>
      <c r="AQ17" s="32">
        <f>IF('Attendance Sheet'!AN32="y",'Attendance Sheet'!$I$2+25,"")</f>
      </c>
      <c r="AR17" s="32">
        <f>IF('Attendance Sheet'!AO32="y",'Attendance Sheet'!$I$2+26,"")</f>
      </c>
      <c r="AS17" s="32">
        <f>IF('Attendance Sheet'!AP32="y",'Attendance Sheet'!$I$2+27,"")</f>
      </c>
      <c r="AT17" s="32">
        <f>IF('Attendance Sheet'!AQ32="y",'Attendance Sheet'!$I$2+28,"")</f>
      </c>
      <c r="AU17" s="32">
        <f>IF('Attendance Sheet'!AR32="y",'Attendance Sheet'!$I$2+29,"")</f>
      </c>
      <c r="AV17" s="32">
        <f>IF('Attendance Sheet'!AS32="y",'Attendance Sheet'!$I$2+30,"")</f>
      </c>
    </row>
    <row r="18" spans="1:48" s="16" customFormat="1" ht="12.75">
      <c r="A18" s="16">
        <f>'Attendance Sheet'!A33</f>
        <v>0</v>
      </c>
      <c r="B18" s="16">
        <f>'Attendance Sheet'!C33</f>
        <v>0</v>
      </c>
      <c r="C18" s="16">
        <f>'Attendance Sheet'!D33</f>
        <v>0</v>
      </c>
      <c r="D18" s="16">
        <f>'Attendance Sheet'!F33</f>
        <v>0</v>
      </c>
      <c r="E18" s="24">
        <f>'Attendance Sheet'!G33</f>
        <v>0</v>
      </c>
      <c r="F18" s="34">
        <f>'Attendance Sheet'!H33</f>
        <v>0</v>
      </c>
      <c r="G18" s="24">
        <f>'Attendance Sheet'!I33</f>
        <v>0</v>
      </c>
      <c r="H18" s="24">
        <f>'Attendance Sheet'!L33</f>
        <v>0</v>
      </c>
      <c r="I18" s="17">
        <f>'Attendance Sheet'!$A$5</f>
        <v>0</v>
      </c>
      <c r="J18" s="17">
        <f>'Attendance Sheet'!K33</f>
        <v>0</v>
      </c>
      <c r="K18" s="17">
        <f>'Attendance Sheet'!J33</f>
        <v>0</v>
      </c>
      <c r="L18" s="18">
        <f>'Attendance Sheet'!M33</f>
        <v>0</v>
      </c>
      <c r="M18" s="18">
        <f>'Attendance Sheet'!N33</f>
        <v>0</v>
      </c>
      <c r="N18" s="16">
        <f>COUNTIF('Attendance Sheet'!O33:AS33,"Y")</f>
        <v>0</v>
      </c>
      <c r="O18" s="16">
        <f t="shared" si="1"/>
        <v>111.07</v>
      </c>
      <c r="P18" s="26">
        <f t="shared" si="2"/>
        <v>0</v>
      </c>
      <c r="Q18" s="31"/>
      <c r="R18" s="32">
        <f>IF('Attendance Sheet'!O33="y",'Attendance Sheet'!$I$2,"")</f>
      </c>
      <c r="S18" s="32">
        <f>IF('Attendance Sheet'!P33="y",'Attendance Sheet'!$I$2+1,"")</f>
      </c>
      <c r="T18" s="32">
        <f>IF('Attendance Sheet'!Q33="y",'Attendance Sheet'!$I$2+2,"")</f>
      </c>
      <c r="U18" s="32">
        <f>IF('Attendance Sheet'!R33="y",'Attendance Sheet'!$I$2+3,"")</f>
      </c>
      <c r="V18" s="32">
        <f>IF('Attendance Sheet'!S33="y",'Attendance Sheet'!$I$2+4,"")</f>
      </c>
      <c r="W18" s="32">
        <f>IF('Attendance Sheet'!T33="y",'Attendance Sheet'!$I$2+5,"")</f>
      </c>
      <c r="X18" s="32">
        <f>IF('Attendance Sheet'!U33="y",'Attendance Sheet'!$I$2+6,"")</f>
      </c>
      <c r="Y18" s="32">
        <f>IF('Attendance Sheet'!V33="y",'Attendance Sheet'!$I$2+7,"")</f>
      </c>
      <c r="Z18" s="32">
        <f>IF('Attendance Sheet'!W33="y",'Attendance Sheet'!$I$2+8,"")</f>
      </c>
      <c r="AA18" s="32">
        <f>IF('Attendance Sheet'!X33="y",'Attendance Sheet'!$I$2+9,"")</f>
      </c>
      <c r="AB18" s="32">
        <f>IF('Attendance Sheet'!Y33="y",'Attendance Sheet'!$I$2+10,"")</f>
      </c>
      <c r="AC18" s="32">
        <f>IF('Attendance Sheet'!Z33="y",'Attendance Sheet'!$I$2+11,"")</f>
      </c>
      <c r="AD18" s="32">
        <f>IF('Attendance Sheet'!AA33="y",'Attendance Sheet'!$I$2+12,"")</f>
      </c>
      <c r="AE18" s="32">
        <f>IF('Attendance Sheet'!AB33="y",'Attendance Sheet'!$I$2+13,"")</f>
      </c>
      <c r="AF18" s="32">
        <f>IF('Attendance Sheet'!AC33="y",'Attendance Sheet'!$I$2+14,"")</f>
      </c>
      <c r="AG18" s="32">
        <f>IF('Attendance Sheet'!AD33="y",'Attendance Sheet'!$I$2+15,"")</f>
      </c>
      <c r="AH18" s="32">
        <f>IF('Attendance Sheet'!AE33="y",'Attendance Sheet'!$I$2+16,"")</f>
      </c>
      <c r="AI18" s="32">
        <f>IF('Attendance Sheet'!AF33="y",'Attendance Sheet'!$I$2+17,"")</f>
      </c>
      <c r="AJ18" s="32">
        <f>IF('Attendance Sheet'!AG33="y",'Attendance Sheet'!$I$2+18,"")</f>
      </c>
      <c r="AK18" s="32">
        <f>IF('Attendance Sheet'!AH33="y",'Attendance Sheet'!$I$2+19,"")</f>
      </c>
      <c r="AL18" s="32">
        <f>IF('Attendance Sheet'!AI33="y",'Attendance Sheet'!$I$2+20,"")</f>
      </c>
      <c r="AM18" s="32">
        <f>IF('Attendance Sheet'!AJ33="y",'Attendance Sheet'!$I$2+21,"")</f>
      </c>
      <c r="AN18" s="32">
        <f>IF('Attendance Sheet'!AK33="y",'Attendance Sheet'!$I$2+22,"")</f>
      </c>
      <c r="AO18" s="32">
        <f>IF('Attendance Sheet'!AL33="y",'Attendance Sheet'!$I$2+23,"")</f>
      </c>
      <c r="AP18" s="32">
        <f>IF('Attendance Sheet'!AM33="y",'Attendance Sheet'!$I$2+24,"")</f>
      </c>
      <c r="AQ18" s="32">
        <f>IF('Attendance Sheet'!AN33="y",'Attendance Sheet'!$I$2+25,"")</f>
      </c>
      <c r="AR18" s="32">
        <f>IF('Attendance Sheet'!AO33="y",'Attendance Sheet'!$I$2+26,"")</f>
      </c>
      <c r="AS18" s="32">
        <f>IF('Attendance Sheet'!AP33="y",'Attendance Sheet'!$I$2+27,"")</f>
      </c>
      <c r="AT18" s="32">
        <f>IF('Attendance Sheet'!AQ33="y",'Attendance Sheet'!$I$2+28,"")</f>
      </c>
      <c r="AU18" s="32">
        <f>IF('Attendance Sheet'!AR33="y",'Attendance Sheet'!$I$2+29,"")</f>
      </c>
      <c r="AV18" s="32">
        <f>IF('Attendance Sheet'!AS33="y",'Attendance Sheet'!$I$2+30,"")</f>
      </c>
    </row>
    <row r="19" spans="1:48" s="16" customFormat="1" ht="12.75">
      <c r="A19" s="16">
        <f>'Attendance Sheet'!A34</f>
        <v>0</v>
      </c>
      <c r="B19" s="16">
        <f>'Attendance Sheet'!C34</f>
        <v>0</v>
      </c>
      <c r="C19" s="16">
        <f>'Attendance Sheet'!D34</f>
        <v>0</v>
      </c>
      <c r="D19" s="16">
        <f>'Attendance Sheet'!F34</f>
        <v>0</v>
      </c>
      <c r="E19" s="24">
        <f>'Attendance Sheet'!G34</f>
        <v>0</v>
      </c>
      <c r="F19" s="34">
        <f>'Attendance Sheet'!H34</f>
        <v>0</v>
      </c>
      <c r="G19" s="24">
        <f>'Attendance Sheet'!I34</f>
        <v>0</v>
      </c>
      <c r="H19" s="24">
        <f>'Attendance Sheet'!L34</f>
        <v>0</v>
      </c>
      <c r="I19" s="17">
        <f>'Attendance Sheet'!$A$5</f>
        <v>0</v>
      </c>
      <c r="J19" s="17">
        <f>'Attendance Sheet'!K34</f>
        <v>0</v>
      </c>
      <c r="K19" s="17">
        <f>'Attendance Sheet'!J34</f>
        <v>0</v>
      </c>
      <c r="L19" s="18">
        <f>'Attendance Sheet'!M34</f>
        <v>0</v>
      </c>
      <c r="M19" s="18">
        <f>'Attendance Sheet'!N34</f>
        <v>0</v>
      </c>
      <c r="N19" s="16">
        <f>COUNTIF('Attendance Sheet'!O34:AS34,"Y")</f>
        <v>0</v>
      </c>
      <c r="O19" s="16">
        <f t="shared" si="1"/>
        <v>111.07</v>
      </c>
      <c r="P19" s="26">
        <f t="shared" si="2"/>
        <v>0</v>
      </c>
      <c r="Q19" s="31"/>
      <c r="R19" s="32">
        <f>IF('Attendance Sheet'!O34="y",'Attendance Sheet'!$I$2,"")</f>
      </c>
      <c r="S19" s="32">
        <f>IF('Attendance Sheet'!P34="y",'Attendance Sheet'!$I$2+1,"")</f>
      </c>
      <c r="T19" s="32">
        <f>IF('Attendance Sheet'!Q34="y",'Attendance Sheet'!$I$2+2,"")</f>
      </c>
      <c r="U19" s="32">
        <f>IF('Attendance Sheet'!R34="y",'Attendance Sheet'!$I$2+3,"")</f>
      </c>
      <c r="V19" s="32">
        <f>IF('Attendance Sheet'!S34="y",'Attendance Sheet'!$I$2+4,"")</f>
      </c>
      <c r="W19" s="32">
        <f>IF('Attendance Sheet'!T34="y",'Attendance Sheet'!$I$2+5,"")</f>
      </c>
      <c r="X19" s="32">
        <f>IF('Attendance Sheet'!U34="y",'Attendance Sheet'!$I$2+6,"")</f>
      </c>
      <c r="Y19" s="32">
        <f>IF('Attendance Sheet'!V34="y",'Attendance Sheet'!$I$2+7,"")</f>
      </c>
      <c r="Z19" s="32">
        <f>IF('Attendance Sheet'!W34="y",'Attendance Sheet'!$I$2+8,"")</f>
      </c>
      <c r="AA19" s="32">
        <f>IF('Attendance Sheet'!X34="y",'Attendance Sheet'!$I$2+9,"")</f>
      </c>
      <c r="AB19" s="32">
        <f>IF('Attendance Sheet'!Y34="y",'Attendance Sheet'!$I$2+10,"")</f>
      </c>
      <c r="AC19" s="32">
        <f>IF('Attendance Sheet'!Z34="y",'Attendance Sheet'!$I$2+11,"")</f>
      </c>
      <c r="AD19" s="32">
        <f>IF('Attendance Sheet'!AA34="y",'Attendance Sheet'!$I$2+12,"")</f>
      </c>
      <c r="AE19" s="32">
        <f>IF('Attendance Sheet'!AB34="y",'Attendance Sheet'!$I$2+13,"")</f>
      </c>
      <c r="AF19" s="32">
        <f>IF('Attendance Sheet'!AC34="y",'Attendance Sheet'!$I$2+14,"")</f>
      </c>
      <c r="AG19" s="32">
        <f>IF('Attendance Sheet'!AD34="y",'Attendance Sheet'!$I$2+15,"")</f>
      </c>
      <c r="AH19" s="32">
        <f>IF('Attendance Sheet'!AE34="y",'Attendance Sheet'!$I$2+16,"")</f>
      </c>
      <c r="AI19" s="32">
        <f>IF('Attendance Sheet'!AF34="y",'Attendance Sheet'!$I$2+17,"")</f>
      </c>
      <c r="AJ19" s="32">
        <f>IF('Attendance Sheet'!AG34="y",'Attendance Sheet'!$I$2+18,"")</f>
      </c>
      <c r="AK19" s="32">
        <f>IF('Attendance Sheet'!AH34="y",'Attendance Sheet'!$I$2+19,"")</f>
      </c>
      <c r="AL19" s="32">
        <f>IF('Attendance Sheet'!AI34="y",'Attendance Sheet'!$I$2+20,"")</f>
      </c>
      <c r="AM19" s="32">
        <f>IF('Attendance Sheet'!AJ34="y",'Attendance Sheet'!$I$2+21,"")</f>
      </c>
      <c r="AN19" s="32">
        <f>IF('Attendance Sheet'!AK34="y",'Attendance Sheet'!$I$2+22,"")</f>
      </c>
      <c r="AO19" s="32">
        <f>IF('Attendance Sheet'!AL34="y",'Attendance Sheet'!$I$2+23,"")</f>
      </c>
      <c r="AP19" s="32">
        <f>IF('Attendance Sheet'!AM34="y",'Attendance Sheet'!$I$2+24,"")</f>
      </c>
      <c r="AQ19" s="32">
        <f>IF('Attendance Sheet'!AN34="y",'Attendance Sheet'!$I$2+25,"")</f>
      </c>
      <c r="AR19" s="32">
        <f>IF('Attendance Sheet'!AO34="y",'Attendance Sheet'!$I$2+26,"")</f>
      </c>
      <c r="AS19" s="32">
        <f>IF('Attendance Sheet'!AP34="y",'Attendance Sheet'!$I$2+27,"")</f>
      </c>
      <c r="AT19" s="32">
        <f>IF('Attendance Sheet'!AQ34="y",'Attendance Sheet'!$I$2+28,"")</f>
      </c>
      <c r="AU19" s="32">
        <f>IF('Attendance Sheet'!AR34="y",'Attendance Sheet'!$I$2+29,"")</f>
      </c>
      <c r="AV19" s="32">
        <f>IF('Attendance Sheet'!AS34="y",'Attendance Sheet'!$I$2+30,"")</f>
      </c>
    </row>
    <row r="20" spans="1:48" s="16" customFormat="1" ht="12.75">
      <c r="A20" s="16">
        <f>'Attendance Sheet'!A35</f>
        <v>0</v>
      </c>
      <c r="B20" s="16">
        <f>'Attendance Sheet'!C35</f>
        <v>0</v>
      </c>
      <c r="C20" s="16">
        <f>'Attendance Sheet'!D35</f>
        <v>0</v>
      </c>
      <c r="D20" s="16">
        <f>'Attendance Sheet'!F35</f>
        <v>0</v>
      </c>
      <c r="E20" s="24">
        <f>'Attendance Sheet'!G35</f>
        <v>0</v>
      </c>
      <c r="F20" s="34">
        <f>'Attendance Sheet'!H35</f>
        <v>0</v>
      </c>
      <c r="G20" s="24">
        <f>'Attendance Sheet'!I35</f>
        <v>0</v>
      </c>
      <c r="H20" s="24">
        <f>'Attendance Sheet'!L35</f>
        <v>0</v>
      </c>
      <c r="I20" s="17">
        <f>'Attendance Sheet'!$A$5</f>
        <v>0</v>
      </c>
      <c r="J20" s="17">
        <f>'Attendance Sheet'!K35</f>
        <v>0</v>
      </c>
      <c r="K20" s="17">
        <f>'Attendance Sheet'!J35</f>
        <v>0</v>
      </c>
      <c r="L20" s="18">
        <f>'Attendance Sheet'!M35</f>
        <v>0</v>
      </c>
      <c r="M20" s="18">
        <f>'Attendance Sheet'!N35</f>
        <v>0</v>
      </c>
      <c r="N20" s="16">
        <f>COUNTIF('Attendance Sheet'!O35:AS35,"Y")</f>
        <v>0</v>
      </c>
      <c r="O20" s="16">
        <f t="shared" si="1"/>
        <v>111.07</v>
      </c>
      <c r="P20" s="26">
        <f t="shared" si="2"/>
        <v>0</v>
      </c>
      <c r="Q20" s="31"/>
      <c r="R20" s="32">
        <f>IF('Attendance Sheet'!O35="y",'Attendance Sheet'!$I$2,"")</f>
      </c>
      <c r="S20" s="32">
        <f>IF('Attendance Sheet'!P35="y",'Attendance Sheet'!$I$2+1,"")</f>
      </c>
      <c r="T20" s="32">
        <f>IF('Attendance Sheet'!Q35="y",'Attendance Sheet'!$I$2+2,"")</f>
      </c>
      <c r="U20" s="32">
        <f>IF('Attendance Sheet'!R35="y",'Attendance Sheet'!$I$2+3,"")</f>
      </c>
      <c r="V20" s="32">
        <f>IF('Attendance Sheet'!S35="y",'Attendance Sheet'!$I$2+4,"")</f>
      </c>
      <c r="W20" s="32">
        <f>IF('Attendance Sheet'!T35="y",'Attendance Sheet'!$I$2+5,"")</f>
      </c>
      <c r="X20" s="32">
        <f>IF('Attendance Sheet'!U35="y",'Attendance Sheet'!$I$2+6,"")</f>
      </c>
      <c r="Y20" s="32">
        <f>IF('Attendance Sheet'!V35="y",'Attendance Sheet'!$I$2+7,"")</f>
      </c>
      <c r="Z20" s="32">
        <f>IF('Attendance Sheet'!W35="y",'Attendance Sheet'!$I$2+8,"")</f>
      </c>
      <c r="AA20" s="32">
        <f>IF('Attendance Sheet'!X35="y",'Attendance Sheet'!$I$2+9,"")</f>
      </c>
      <c r="AB20" s="32">
        <f>IF('Attendance Sheet'!Y35="y",'Attendance Sheet'!$I$2+10,"")</f>
      </c>
      <c r="AC20" s="32">
        <f>IF('Attendance Sheet'!Z35="y",'Attendance Sheet'!$I$2+11,"")</f>
      </c>
      <c r="AD20" s="32">
        <f>IF('Attendance Sheet'!AA35="y",'Attendance Sheet'!$I$2+12,"")</f>
      </c>
      <c r="AE20" s="32">
        <f>IF('Attendance Sheet'!AB35="y",'Attendance Sheet'!$I$2+13,"")</f>
      </c>
      <c r="AF20" s="32">
        <f>IF('Attendance Sheet'!AC35="y",'Attendance Sheet'!$I$2+14,"")</f>
      </c>
      <c r="AG20" s="32">
        <f>IF('Attendance Sheet'!AD35="y",'Attendance Sheet'!$I$2+15,"")</f>
      </c>
      <c r="AH20" s="32">
        <f>IF('Attendance Sheet'!AE35="y",'Attendance Sheet'!$I$2+16,"")</f>
      </c>
      <c r="AI20" s="32">
        <f>IF('Attendance Sheet'!AF35="y",'Attendance Sheet'!$I$2+17,"")</f>
      </c>
      <c r="AJ20" s="32">
        <f>IF('Attendance Sheet'!AG35="y",'Attendance Sheet'!$I$2+18,"")</f>
      </c>
      <c r="AK20" s="32">
        <f>IF('Attendance Sheet'!AH35="y",'Attendance Sheet'!$I$2+19,"")</f>
      </c>
      <c r="AL20" s="32">
        <f>IF('Attendance Sheet'!AI35="y",'Attendance Sheet'!$I$2+20,"")</f>
      </c>
      <c r="AM20" s="32">
        <f>IF('Attendance Sheet'!AJ35="y",'Attendance Sheet'!$I$2+21,"")</f>
      </c>
      <c r="AN20" s="32">
        <f>IF('Attendance Sheet'!AK35="y",'Attendance Sheet'!$I$2+22,"")</f>
      </c>
      <c r="AO20" s="32">
        <f>IF('Attendance Sheet'!AL35="y",'Attendance Sheet'!$I$2+23,"")</f>
      </c>
      <c r="AP20" s="32">
        <f>IF('Attendance Sheet'!AM35="y",'Attendance Sheet'!$I$2+24,"")</f>
      </c>
      <c r="AQ20" s="32">
        <f>IF('Attendance Sheet'!AN35="y",'Attendance Sheet'!$I$2+25,"")</f>
      </c>
      <c r="AR20" s="32">
        <f>IF('Attendance Sheet'!AO35="y",'Attendance Sheet'!$I$2+26,"")</f>
      </c>
      <c r="AS20" s="32">
        <f>IF('Attendance Sheet'!AP35="y",'Attendance Sheet'!$I$2+27,"")</f>
      </c>
      <c r="AT20" s="32">
        <f>IF('Attendance Sheet'!AQ35="y",'Attendance Sheet'!$I$2+28,"")</f>
      </c>
      <c r="AU20" s="32">
        <f>IF('Attendance Sheet'!AR35="y",'Attendance Sheet'!$I$2+29,"")</f>
      </c>
      <c r="AV20" s="32">
        <f>IF('Attendance Sheet'!AS35="y",'Attendance Sheet'!$I$2+30,"")</f>
      </c>
    </row>
    <row r="21" spans="1:48" s="16" customFormat="1" ht="12.75">
      <c r="A21" s="16">
        <f>'Attendance Sheet'!A36</f>
        <v>0</v>
      </c>
      <c r="B21" s="16">
        <f>'Attendance Sheet'!C36</f>
        <v>0</v>
      </c>
      <c r="C21" s="16">
        <f>'Attendance Sheet'!D36</f>
        <v>0</v>
      </c>
      <c r="D21" s="16">
        <f>'Attendance Sheet'!F36</f>
        <v>0</v>
      </c>
      <c r="E21" s="24">
        <f>'Attendance Sheet'!G36</f>
        <v>0</v>
      </c>
      <c r="F21" s="34">
        <f>'Attendance Sheet'!H36</f>
        <v>0</v>
      </c>
      <c r="G21" s="24">
        <f>'Attendance Sheet'!I36</f>
        <v>0</v>
      </c>
      <c r="H21" s="24">
        <f>'Attendance Sheet'!L36</f>
        <v>0</v>
      </c>
      <c r="I21" s="17">
        <f>'Attendance Sheet'!$A$5</f>
        <v>0</v>
      </c>
      <c r="J21" s="17">
        <f>'Attendance Sheet'!K36</f>
        <v>0</v>
      </c>
      <c r="K21" s="17">
        <f>'Attendance Sheet'!J36</f>
        <v>0</v>
      </c>
      <c r="L21" s="18">
        <f>'Attendance Sheet'!M36</f>
        <v>0</v>
      </c>
      <c r="M21" s="18">
        <f>'Attendance Sheet'!N36</f>
        <v>0</v>
      </c>
      <c r="N21" s="16">
        <f>COUNTIF('Attendance Sheet'!O36:AS36,"Y")</f>
        <v>0</v>
      </c>
      <c r="O21" s="16">
        <f t="shared" si="1"/>
        <v>111.07</v>
      </c>
      <c r="P21" s="26">
        <f t="shared" si="2"/>
        <v>0</v>
      </c>
      <c r="Q21" s="31"/>
      <c r="R21" s="32">
        <f>IF('Attendance Sheet'!O36="y",'Attendance Sheet'!$I$2,"")</f>
      </c>
      <c r="S21" s="32">
        <f>IF('Attendance Sheet'!P36="y",'Attendance Sheet'!$I$2+1,"")</f>
      </c>
      <c r="T21" s="32">
        <f>IF('Attendance Sheet'!Q36="y",'Attendance Sheet'!$I$2+2,"")</f>
      </c>
      <c r="U21" s="32">
        <f>IF('Attendance Sheet'!R36="y",'Attendance Sheet'!$I$2+3,"")</f>
      </c>
      <c r="V21" s="32">
        <f>IF('Attendance Sheet'!S36="y",'Attendance Sheet'!$I$2+4,"")</f>
      </c>
      <c r="W21" s="32">
        <f>IF('Attendance Sheet'!T36="y",'Attendance Sheet'!$I$2+5,"")</f>
      </c>
      <c r="X21" s="32">
        <f>IF('Attendance Sheet'!U36="y",'Attendance Sheet'!$I$2+6,"")</f>
      </c>
      <c r="Y21" s="32">
        <f>IF('Attendance Sheet'!V36="y",'Attendance Sheet'!$I$2+7,"")</f>
      </c>
      <c r="Z21" s="32">
        <f>IF('Attendance Sheet'!W36="y",'Attendance Sheet'!$I$2+8,"")</f>
      </c>
      <c r="AA21" s="32">
        <f>IF('Attendance Sheet'!X36="y",'Attendance Sheet'!$I$2+9,"")</f>
      </c>
      <c r="AB21" s="32">
        <f>IF('Attendance Sheet'!Y36="y",'Attendance Sheet'!$I$2+10,"")</f>
      </c>
      <c r="AC21" s="32">
        <f>IF('Attendance Sheet'!Z36="y",'Attendance Sheet'!$I$2+11,"")</f>
      </c>
      <c r="AD21" s="32">
        <f>IF('Attendance Sheet'!AA36="y",'Attendance Sheet'!$I$2+12,"")</f>
      </c>
      <c r="AE21" s="32">
        <f>IF('Attendance Sheet'!AB36="y",'Attendance Sheet'!$I$2+13,"")</f>
      </c>
      <c r="AF21" s="32">
        <f>IF('Attendance Sheet'!AC36="y",'Attendance Sheet'!$I$2+14,"")</f>
      </c>
      <c r="AG21" s="32">
        <f>IF('Attendance Sheet'!AD36="y",'Attendance Sheet'!$I$2+15,"")</f>
      </c>
      <c r="AH21" s="32">
        <f>IF('Attendance Sheet'!AE36="y",'Attendance Sheet'!$I$2+16,"")</f>
      </c>
      <c r="AI21" s="32">
        <f>IF('Attendance Sheet'!AF36="y",'Attendance Sheet'!$I$2+17,"")</f>
      </c>
      <c r="AJ21" s="32">
        <f>IF('Attendance Sheet'!AG36="y",'Attendance Sheet'!$I$2+18,"")</f>
      </c>
      <c r="AK21" s="32">
        <f>IF('Attendance Sheet'!AH36="y",'Attendance Sheet'!$I$2+19,"")</f>
      </c>
      <c r="AL21" s="32">
        <f>IF('Attendance Sheet'!AI36="y",'Attendance Sheet'!$I$2+20,"")</f>
      </c>
      <c r="AM21" s="32">
        <f>IF('Attendance Sheet'!AJ36="y",'Attendance Sheet'!$I$2+21,"")</f>
      </c>
      <c r="AN21" s="32">
        <f>IF('Attendance Sheet'!AK36="y",'Attendance Sheet'!$I$2+22,"")</f>
      </c>
      <c r="AO21" s="32">
        <f>IF('Attendance Sheet'!AL36="y",'Attendance Sheet'!$I$2+23,"")</f>
      </c>
      <c r="AP21" s="32">
        <f>IF('Attendance Sheet'!AM36="y",'Attendance Sheet'!$I$2+24,"")</f>
      </c>
      <c r="AQ21" s="32">
        <f>IF('Attendance Sheet'!AN36="y",'Attendance Sheet'!$I$2+25,"")</f>
      </c>
      <c r="AR21" s="32">
        <f>IF('Attendance Sheet'!AO36="y",'Attendance Sheet'!$I$2+26,"")</f>
      </c>
      <c r="AS21" s="32">
        <f>IF('Attendance Sheet'!AP36="y",'Attendance Sheet'!$I$2+27,"")</f>
      </c>
      <c r="AT21" s="32">
        <f>IF('Attendance Sheet'!AQ36="y",'Attendance Sheet'!$I$2+28,"")</f>
      </c>
      <c r="AU21" s="32">
        <f>IF('Attendance Sheet'!AR36="y",'Attendance Sheet'!$I$2+29,"")</f>
      </c>
      <c r="AV21" s="32">
        <f>IF('Attendance Sheet'!AS36="y",'Attendance Sheet'!$I$2+30,"")</f>
      </c>
    </row>
    <row r="22" spans="1:48" s="16" customFormat="1" ht="12.75">
      <c r="A22" s="16">
        <f>'Attendance Sheet'!A37</f>
        <v>0</v>
      </c>
      <c r="B22" s="16">
        <f>'Attendance Sheet'!C37</f>
        <v>0</v>
      </c>
      <c r="C22" s="16">
        <f>'Attendance Sheet'!D37</f>
        <v>0</v>
      </c>
      <c r="D22" s="16">
        <f>'Attendance Sheet'!F37</f>
        <v>0</v>
      </c>
      <c r="E22" s="24">
        <f>'Attendance Sheet'!G37</f>
        <v>0</v>
      </c>
      <c r="F22" s="34">
        <f>'Attendance Sheet'!H37</f>
        <v>0</v>
      </c>
      <c r="G22" s="24">
        <f>'Attendance Sheet'!I37</f>
        <v>0</v>
      </c>
      <c r="H22" s="24">
        <f>'Attendance Sheet'!L37</f>
        <v>0</v>
      </c>
      <c r="I22" s="17">
        <f>'Attendance Sheet'!$A$5</f>
        <v>0</v>
      </c>
      <c r="J22" s="17">
        <f>'Attendance Sheet'!K37</f>
        <v>0</v>
      </c>
      <c r="K22" s="17">
        <f>'Attendance Sheet'!J37</f>
        <v>0</v>
      </c>
      <c r="L22" s="18">
        <f>'Attendance Sheet'!M37</f>
        <v>0</v>
      </c>
      <c r="M22" s="18">
        <f>'Attendance Sheet'!N37</f>
        <v>0</v>
      </c>
      <c r="N22" s="16">
        <f>COUNTIF('Attendance Sheet'!O37:AS37,"Y")</f>
        <v>0</v>
      </c>
      <c r="O22" s="16">
        <f t="shared" si="1"/>
        <v>111.07</v>
      </c>
      <c r="P22" s="26">
        <f t="shared" si="2"/>
        <v>0</v>
      </c>
      <c r="Q22" s="31"/>
      <c r="R22" s="32">
        <f>IF('Attendance Sheet'!O37="y",'Attendance Sheet'!$I$2,"")</f>
      </c>
      <c r="S22" s="32">
        <f>IF('Attendance Sheet'!P37="y",'Attendance Sheet'!$I$2+1,"")</f>
      </c>
      <c r="T22" s="32">
        <f>IF('Attendance Sheet'!Q37="y",'Attendance Sheet'!$I$2+2,"")</f>
      </c>
      <c r="U22" s="32">
        <f>IF('Attendance Sheet'!R37="y",'Attendance Sheet'!$I$2+3,"")</f>
      </c>
      <c r="V22" s="32">
        <f>IF('Attendance Sheet'!S37="y",'Attendance Sheet'!$I$2+4,"")</f>
      </c>
      <c r="W22" s="32">
        <f>IF('Attendance Sheet'!T37="y",'Attendance Sheet'!$I$2+5,"")</f>
      </c>
      <c r="X22" s="32">
        <f>IF('Attendance Sheet'!U37="y",'Attendance Sheet'!$I$2+6,"")</f>
      </c>
      <c r="Y22" s="32">
        <f>IF('Attendance Sheet'!V37="y",'Attendance Sheet'!$I$2+7,"")</f>
      </c>
      <c r="Z22" s="32">
        <f>IF('Attendance Sheet'!W37="y",'Attendance Sheet'!$I$2+8,"")</f>
      </c>
      <c r="AA22" s="32">
        <f>IF('Attendance Sheet'!X37="y",'Attendance Sheet'!$I$2+9,"")</f>
      </c>
      <c r="AB22" s="32">
        <f>IF('Attendance Sheet'!Y37="y",'Attendance Sheet'!$I$2+10,"")</f>
      </c>
      <c r="AC22" s="32">
        <f>IF('Attendance Sheet'!Z37="y",'Attendance Sheet'!$I$2+11,"")</f>
      </c>
      <c r="AD22" s="32">
        <f>IF('Attendance Sheet'!AA37="y",'Attendance Sheet'!$I$2+12,"")</f>
      </c>
      <c r="AE22" s="32">
        <f>IF('Attendance Sheet'!AB37="y",'Attendance Sheet'!$I$2+13,"")</f>
      </c>
      <c r="AF22" s="32">
        <f>IF('Attendance Sheet'!AC37="y",'Attendance Sheet'!$I$2+14,"")</f>
      </c>
      <c r="AG22" s="32">
        <f>IF('Attendance Sheet'!AD37="y",'Attendance Sheet'!$I$2+15,"")</f>
      </c>
      <c r="AH22" s="32">
        <f>IF('Attendance Sheet'!AE37="y",'Attendance Sheet'!$I$2+16,"")</f>
      </c>
      <c r="AI22" s="32">
        <f>IF('Attendance Sheet'!AF37="y",'Attendance Sheet'!$I$2+17,"")</f>
      </c>
      <c r="AJ22" s="32">
        <f>IF('Attendance Sheet'!AG37="y",'Attendance Sheet'!$I$2+18,"")</f>
      </c>
      <c r="AK22" s="32">
        <f>IF('Attendance Sheet'!AH37="y",'Attendance Sheet'!$I$2+19,"")</f>
      </c>
      <c r="AL22" s="32">
        <f>IF('Attendance Sheet'!AI37="y",'Attendance Sheet'!$I$2+20,"")</f>
      </c>
      <c r="AM22" s="32">
        <f>IF('Attendance Sheet'!AJ37="y",'Attendance Sheet'!$I$2+21,"")</f>
      </c>
      <c r="AN22" s="32">
        <f>IF('Attendance Sheet'!AK37="y",'Attendance Sheet'!$I$2+22,"")</f>
      </c>
      <c r="AO22" s="32">
        <f>IF('Attendance Sheet'!AL37="y",'Attendance Sheet'!$I$2+23,"")</f>
      </c>
      <c r="AP22" s="32">
        <f>IF('Attendance Sheet'!AM37="y",'Attendance Sheet'!$I$2+24,"")</f>
      </c>
      <c r="AQ22" s="32">
        <f>IF('Attendance Sheet'!AN37="y",'Attendance Sheet'!$I$2+25,"")</f>
      </c>
      <c r="AR22" s="32">
        <f>IF('Attendance Sheet'!AO37="y",'Attendance Sheet'!$I$2+26,"")</f>
      </c>
      <c r="AS22" s="32">
        <f>IF('Attendance Sheet'!AP37="y",'Attendance Sheet'!$I$2+27,"")</f>
      </c>
      <c r="AT22" s="32">
        <f>IF('Attendance Sheet'!AQ37="y",'Attendance Sheet'!$I$2+28,"")</f>
      </c>
      <c r="AU22" s="32">
        <f>IF('Attendance Sheet'!AR37="y",'Attendance Sheet'!$I$2+29,"")</f>
      </c>
      <c r="AV22" s="32">
        <f>IF('Attendance Sheet'!AS37="y",'Attendance Sheet'!$I$2+30,"")</f>
      </c>
    </row>
    <row r="23" spans="1:48" s="16" customFormat="1" ht="12.75">
      <c r="A23" s="16">
        <f>'Attendance Sheet'!A38</f>
        <v>0</v>
      </c>
      <c r="B23" s="16">
        <f>'Attendance Sheet'!C38</f>
        <v>0</v>
      </c>
      <c r="C23" s="16">
        <f>'Attendance Sheet'!D38</f>
        <v>0</v>
      </c>
      <c r="D23" s="16">
        <f>'Attendance Sheet'!F38</f>
        <v>0</v>
      </c>
      <c r="E23" s="24">
        <f>'Attendance Sheet'!G38</f>
        <v>0</v>
      </c>
      <c r="F23" s="34">
        <f>'Attendance Sheet'!H38</f>
        <v>0</v>
      </c>
      <c r="G23" s="24">
        <f>'Attendance Sheet'!I38</f>
        <v>0</v>
      </c>
      <c r="H23" s="24">
        <f>'Attendance Sheet'!L38</f>
        <v>0</v>
      </c>
      <c r="I23" s="17">
        <f>'Attendance Sheet'!$A$5</f>
        <v>0</v>
      </c>
      <c r="J23" s="17">
        <f>'Attendance Sheet'!K38</f>
        <v>0</v>
      </c>
      <c r="K23" s="17">
        <f>'Attendance Sheet'!J38</f>
        <v>0</v>
      </c>
      <c r="L23" s="18">
        <f>'Attendance Sheet'!M38</f>
        <v>0</v>
      </c>
      <c r="M23" s="18">
        <f>'Attendance Sheet'!N38</f>
        <v>0</v>
      </c>
      <c r="N23" s="16">
        <f>COUNTIF('Attendance Sheet'!O38:AS38,"Y")</f>
        <v>0</v>
      </c>
      <c r="O23" s="16">
        <f t="shared" si="1"/>
        <v>111.07</v>
      </c>
      <c r="P23" s="26">
        <f t="shared" si="2"/>
        <v>0</v>
      </c>
      <c r="Q23" s="31"/>
      <c r="R23" s="32">
        <f>IF('Attendance Sheet'!O38="y",'Attendance Sheet'!$I$2,"")</f>
      </c>
      <c r="S23" s="32">
        <f>IF('Attendance Sheet'!P38="y",'Attendance Sheet'!$I$2+1,"")</f>
      </c>
      <c r="T23" s="32">
        <f>IF('Attendance Sheet'!Q38="y",'Attendance Sheet'!$I$2+2,"")</f>
      </c>
      <c r="U23" s="32">
        <f>IF('Attendance Sheet'!R38="y",'Attendance Sheet'!$I$2+3,"")</f>
      </c>
      <c r="V23" s="32">
        <f>IF('Attendance Sheet'!S38="y",'Attendance Sheet'!$I$2+4,"")</f>
      </c>
      <c r="W23" s="32">
        <f>IF('Attendance Sheet'!T38="y",'Attendance Sheet'!$I$2+5,"")</f>
      </c>
      <c r="X23" s="32">
        <f>IF('Attendance Sheet'!U38="y",'Attendance Sheet'!$I$2+6,"")</f>
      </c>
      <c r="Y23" s="32">
        <f>IF('Attendance Sheet'!V38="y",'Attendance Sheet'!$I$2+7,"")</f>
      </c>
      <c r="Z23" s="32">
        <f>IF('Attendance Sheet'!W38="y",'Attendance Sheet'!$I$2+8,"")</f>
      </c>
      <c r="AA23" s="32">
        <f>IF('Attendance Sheet'!X38="y",'Attendance Sheet'!$I$2+9,"")</f>
      </c>
      <c r="AB23" s="32">
        <f>IF('Attendance Sheet'!Y38="y",'Attendance Sheet'!$I$2+10,"")</f>
      </c>
      <c r="AC23" s="32">
        <f>IF('Attendance Sheet'!Z38="y",'Attendance Sheet'!$I$2+11,"")</f>
      </c>
      <c r="AD23" s="32">
        <f>IF('Attendance Sheet'!AA38="y",'Attendance Sheet'!$I$2+12,"")</f>
      </c>
      <c r="AE23" s="32">
        <f>IF('Attendance Sheet'!AB38="y",'Attendance Sheet'!$I$2+13,"")</f>
      </c>
      <c r="AF23" s="32">
        <f>IF('Attendance Sheet'!AC38="y",'Attendance Sheet'!$I$2+14,"")</f>
      </c>
      <c r="AG23" s="32">
        <f>IF('Attendance Sheet'!AD38="y",'Attendance Sheet'!$I$2+15,"")</f>
      </c>
      <c r="AH23" s="32">
        <f>IF('Attendance Sheet'!AE38="y",'Attendance Sheet'!$I$2+16,"")</f>
      </c>
      <c r="AI23" s="32">
        <f>IF('Attendance Sheet'!AF38="y",'Attendance Sheet'!$I$2+17,"")</f>
      </c>
      <c r="AJ23" s="32">
        <f>IF('Attendance Sheet'!AG38="y",'Attendance Sheet'!$I$2+18,"")</f>
      </c>
      <c r="AK23" s="32">
        <f>IF('Attendance Sheet'!AH38="y",'Attendance Sheet'!$I$2+19,"")</f>
      </c>
      <c r="AL23" s="32">
        <f>IF('Attendance Sheet'!AI38="y",'Attendance Sheet'!$I$2+20,"")</f>
      </c>
      <c r="AM23" s="32">
        <f>IF('Attendance Sheet'!AJ38="y",'Attendance Sheet'!$I$2+21,"")</f>
      </c>
      <c r="AN23" s="32">
        <f>IF('Attendance Sheet'!AK38="y",'Attendance Sheet'!$I$2+22,"")</f>
      </c>
      <c r="AO23" s="32">
        <f>IF('Attendance Sheet'!AL38="y",'Attendance Sheet'!$I$2+23,"")</f>
      </c>
      <c r="AP23" s="32">
        <f>IF('Attendance Sheet'!AM38="y",'Attendance Sheet'!$I$2+24,"")</f>
      </c>
      <c r="AQ23" s="32">
        <f>IF('Attendance Sheet'!AN38="y",'Attendance Sheet'!$I$2+25,"")</f>
      </c>
      <c r="AR23" s="32">
        <f>IF('Attendance Sheet'!AO38="y",'Attendance Sheet'!$I$2+26,"")</f>
      </c>
      <c r="AS23" s="32">
        <f>IF('Attendance Sheet'!AP38="y",'Attendance Sheet'!$I$2+27,"")</f>
      </c>
      <c r="AT23" s="32">
        <f>IF('Attendance Sheet'!AQ38="y",'Attendance Sheet'!$I$2+28,"")</f>
      </c>
      <c r="AU23" s="32">
        <f>IF('Attendance Sheet'!AR38="y",'Attendance Sheet'!$I$2+29,"")</f>
      </c>
      <c r="AV23" s="32">
        <f>IF('Attendance Sheet'!AS38="y",'Attendance Sheet'!$I$2+30,"")</f>
      </c>
    </row>
    <row r="24" spans="15:48" ht="12.75">
      <c r="O24" s="16"/>
      <c r="P24" s="26"/>
      <c r="Q24" s="31"/>
      <c r="R24" s="32">
        <f>IF('Attendance Sheet'!O64="y",'Attendance Sheet'!$I$2,"")</f>
      </c>
      <c r="S24" s="32">
        <f>IF('Attendance Sheet'!P64="y",'Attendance Sheet'!$I$2+1,"")</f>
      </c>
      <c r="T24" s="32">
        <f>IF('Attendance Sheet'!Q64="y",'Attendance Sheet'!$I$2+2,"")</f>
      </c>
      <c r="U24" s="32">
        <f>IF('Attendance Sheet'!R64="y",'Attendance Sheet'!$I$2+3,"")</f>
      </c>
      <c r="V24" s="32">
        <f>IF('Attendance Sheet'!S64="y",'Attendance Sheet'!$I$2+4,"")</f>
      </c>
      <c r="W24" s="32">
        <f>IF('Attendance Sheet'!T64="y",'Attendance Sheet'!$I$2+5,"")</f>
      </c>
      <c r="X24" s="32">
        <f>IF('Attendance Sheet'!U64="y",'Attendance Sheet'!$I$2+6,"")</f>
      </c>
      <c r="Y24" s="32">
        <f>IF('Attendance Sheet'!V64="y",'Attendance Sheet'!$I$2+7,"")</f>
      </c>
      <c r="Z24" s="32">
        <f>IF('Attendance Sheet'!W64="y",'Attendance Sheet'!$I$2+8,"")</f>
      </c>
      <c r="AA24" s="32">
        <f>IF('Attendance Sheet'!X64="y",'Attendance Sheet'!$I$2+9,"")</f>
      </c>
      <c r="AB24" s="32">
        <f>IF('Attendance Sheet'!Y64="y",'Attendance Sheet'!$I$2+10,"")</f>
      </c>
      <c r="AC24" s="32">
        <f>IF('Attendance Sheet'!Z64="y",'Attendance Sheet'!$I$2+11,"")</f>
      </c>
      <c r="AD24" s="32">
        <f>IF('Attendance Sheet'!AA64="y",'Attendance Sheet'!$I$2+12,"")</f>
      </c>
      <c r="AE24" s="32">
        <f>IF('Attendance Sheet'!AB64="y",'Attendance Sheet'!$I$2+13,"")</f>
      </c>
      <c r="AF24" s="32">
        <f>IF('Attendance Sheet'!AC64="y",'Attendance Sheet'!$I$2+14,"")</f>
      </c>
      <c r="AG24" s="32">
        <f>IF('Attendance Sheet'!AD64="y",'Attendance Sheet'!$I$2+15,"")</f>
      </c>
      <c r="AH24" s="32">
        <f>IF('Attendance Sheet'!AE64="y",'Attendance Sheet'!$I$2+16,"")</f>
      </c>
      <c r="AI24" s="32">
        <f>IF('Attendance Sheet'!AF64="y",'Attendance Sheet'!$I$2+17,"")</f>
      </c>
      <c r="AJ24" s="32">
        <f>IF('Attendance Sheet'!AG64="y",'Attendance Sheet'!$I$2+18,"")</f>
      </c>
      <c r="AK24" s="32">
        <f>IF('Attendance Sheet'!AH64="y",'Attendance Sheet'!$I$2+19,"")</f>
      </c>
      <c r="AL24" s="32">
        <f>IF('Attendance Sheet'!AI64="y",'Attendance Sheet'!$I$2+20,"")</f>
      </c>
      <c r="AM24" s="32">
        <f>IF('Attendance Sheet'!AJ64="y",'Attendance Sheet'!$I$2+21,"")</f>
      </c>
      <c r="AN24" s="32">
        <f>IF('Attendance Sheet'!AK64="y",'Attendance Sheet'!$I$2+22,"")</f>
      </c>
      <c r="AO24" s="32">
        <f>IF('Attendance Sheet'!AL64="y",'Attendance Sheet'!$I$2+23,"")</f>
      </c>
      <c r="AP24" s="32">
        <f>IF('Attendance Sheet'!AM64="y",'Attendance Sheet'!$I$2+24,"")</f>
      </c>
      <c r="AQ24" s="32">
        <f>IF('Attendance Sheet'!AN64="y",'Attendance Sheet'!$I$2+25,"")</f>
      </c>
      <c r="AR24" s="32">
        <f>IF('Attendance Sheet'!AO64="y",'Attendance Sheet'!$I$2+26,"")</f>
      </c>
      <c r="AS24" s="32">
        <f>IF('Attendance Sheet'!AP64="y",'Attendance Sheet'!$I$2+27,"")</f>
      </c>
      <c r="AT24" s="32">
        <f>IF('Attendance Sheet'!AQ64="y",'Attendance Sheet'!$I$2+28,"")</f>
      </c>
      <c r="AU24" s="32">
        <f>IF('Attendance Sheet'!AR64="y",'Attendance Sheet'!$I$2+29,"")</f>
      </c>
      <c r="AV24" s="32">
        <f>IF('Attendance Sheet'!AS64="y",'Attendance Sheet'!$I$2+30,"")</f>
      </c>
    </row>
    <row r="25" spans="1:48" ht="13.5" thickBot="1">
      <c r="A25" s="19"/>
      <c r="B25" s="19"/>
      <c r="C25" s="19"/>
      <c r="D25" s="19"/>
      <c r="E25" s="25"/>
      <c r="F25" s="35"/>
      <c r="G25" s="25"/>
      <c r="H25" s="25"/>
      <c r="I25" s="19"/>
      <c r="J25" s="19"/>
      <c r="K25" s="19"/>
      <c r="L25" s="20"/>
      <c r="M25" s="20"/>
      <c r="N25" s="19"/>
      <c r="O25" s="19"/>
      <c r="P25" s="19"/>
      <c r="Q25" s="31"/>
      <c r="R25" s="32">
        <f>IF('Attendance Sheet'!O65="y",'Attendance Sheet'!$I$2,"")</f>
      </c>
      <c r="S25" s="32">
        <f>IF('Attendance Sheet'!P65="y",'Attendance Sheet'!$I$2+1,"")</f>
      </c>
      <c r="T25" s="32">
        <f>IF('Attendance Sheet'!Q65="y",'Attendance Sheet'!$I$2+2,"")</f>
      </c>
      <c r="U25" s="32">
        <f>IF('Attendance Sheet'!R65="y",'Attendance Sheet'!$I$2+3,"")</f>
      </c>
      <c r="V25" s="32">
        <f>IF('Attendance Sheet'!S65="y",'Attendance Sheet'!$I$2+4,"")</f>
      </c>
      <c r="W25" s="32">
        <f>IF('Attendance Sheet'!T65="y",'Attendance Sheet'!$I$2+5,"")</f>
      </c>
      <c r="X25" s="32">
        <f>IF('Attendance Sheet'!U65="y",'Attendance Sheet'!$I$2+6,"")</f>
      </c>
      <c r="Y25" s="32">
        <f>IF('Attendance Sheet'!V65="y",'Attendance Sheet'!$I$2+7,"")</f>
      </c>
      <c r="Z25" s="32">
        <f>IF('Attendance Sheet'!W65="y",'Attendance Sheet'!$I$2+8,"")</f>
      </c>
      <c r="AA25" s="32">
        <f>IF('Attendance Sheet'!X65="y",'Attendance Sheet'!$I$2+9,"")</f>
      </c>
      <c r="AB25" s="32">
        <f>IF('Attendance Sheet'!Y65="y",'Attendance Sheet'!$I$2+10,"")</f>
      </c>
      <c r="AC25" s="32">
        <f>IF('Attendance Sheet'!Z65="y",'Attendance Sheet'!$I$2+11,"")</f>
      </c>
      <c r="AD25" s="32">
        <f>IF('Attendance Sheet'!AA65="y",'Attendance Sheet'!$I$2+12,"")</f>
      </c>
      <c r="AE25" s="32">
        <f>IF('Attendance Sheet'!AB65="y",'Attendance Sheet'!$I$2+13,"")</f>
      </c>
      <c r="AF25" s="32">
        <f>IF('Attendance Sheet'!AC65="y",'Attendance Sheet'!$I$2+14,"")</f>
      </c>
      <c r="AG25" s="32">
        <f>IF('Attendance Sheet'!AD65="y",'Attendance Sheet'!$I$2+15,"")</f>
      </c>
      <c r="AH25" s="32">
        <f>IF('Attendance Sheet'!AE65="y",'Attendance Sheet'!$I$2+16,"")</f>
      </c>
      <c r="AI25" s="32">
        <f>IF('Attendance Sheet'!AF65="y",'Attendance Sheet'!$I$2+17,"")</f>
      </c>
      <c r="AJ25" s="32">
        <f>IF('Attendance Sheet'!AG65="y",'Attendance Sheet'!$I$2+18,"")</f>
      </c>
      <c r="AK25" s="32">
        <f>IF('Attendance Sheet'!AH65="y",'Attendance Sheet'!$I$2+19,"")</f>
      </c>
      <c r="AL25" s="32">
        <f>IF('Attendance Sheet'!AI65="y",'Attendance Sheet'!$I$2+20,"")</f>
      </c>
      <c r="AM25" s="32">
        <f>IF('Attendance Sheet'!AJ65="y",'Attendance Sheet'!$I$2+21,"")</f>
      </c>
      <c r="AN25" s="32">
        <f>IF('Attendance Sheet'!AK65="y",'Attendance Sheet'!$I$2+22,"")</f>
      </c>
      <c r="AO25" s="32">
        <f>IF('Attendance Sheet'!AL65="y",'Attendance Sheet'!$I$2+23,"")</f>
      </c>
      <c r="AP25" s="32">
        <f>IF('Attendance Sheet'!AM65="y",'Attendance Sheet'!$I$2+24,"")</f>
      </c>
      <c r="AQ25" s="32">
        <f>IF('Attendance Sheet'!AN65="y",'Attendance Sheet'!$I$2+25,"")</f>
      </c>
      <c r="AR25" s="32">
        <f>IF('Attendance Sheet'!AO65="y",'Attendance Sheet'!$I$2+26,"")</f>
      </c>
      <c r="AS25" s="32">
        <f>IF('Attendance Sheet'!AP65="y",'Attendance Sheet'!$I$2+27,"")</f>
      </c>
      <c r="AT25" s="32">
        <f>IF('Attendance Sheet'!AQ65="y",'Attendance Sheet'!$I$2+28,"")</f>
      </c>
      <c r="AU25" s="32">
        <f>IF('Attendance Sheet'!AR65="y",'Attendance Sheet'!$I$2+29,"")</f>
      </c>
      <c r="AV25" s="32">
        <f>IF('Attendance Sheet'!AS65="y",'Attendance Sheet'!$I$2+30,"")</f>
      </c>
    </row>
    <row r="26" spans="16:48" ht="13.5" thickTop="1">
      <c r="P26" s="26"/>
      <c r="Q26" s="31"/>
      <c r="R26" s="32">
        <f>IF('Attendance Sheet'!O66="y",'Attendance Sheet'!$I$2,"")</f>
      </c>
      <c r="S26" s="32">
        <f>IF('Attendance Sheet'!P66="y",'Attendance Sheet'!$I$2+1,"")</f>
      </c>
      <c r="T26" s="32">
        <f>IF('Attendance Sheet'!Q66="y",'Attendance Sheet'!$I$2+2,"")</f>
      </c>
      <c r="U26" s="32">
        <f>IF('Attendance Sheet'!R66="y",'Attendance Sheet'!$I$2+3,"")</f>
      </c>
      <c r="V26" s="32">
        <f>IF('Attendance Sheet'!S66="y",'Attendance Sheet'!$I$2+4,"")</f>
      </c>
      <c r="W26" s="32">
        <f>IF('Attendance Sheet'!T66="y",'Attendance Sheet'!$I$2+5,"")</f>
      </c>
      <c r="X26" s="32">
        <f>IF('Attendance Sheet'!U66="y",'Attendance Sheet'!$I$2+6,"")</f>
      </c>
      <c r="Y26" s="32">
        <f>IF('Attendance Sheet'!V66="y",'Attendance Sheet'!$I$2+7,"")</f>
      </c>
      <c r="Z26" s="32">
        <f>IF('Attendance Sheet'!W66="y",'Attendance Sheet'!$I$2+8,"")</f>
      </c>
      <c r="AA26" s="32">
        <f>IF('Attendance Sheet'!X66="y",'Attendance Sheet'!$I$2+9,"")</f>
      </c>
      <c r="AB26" s="32">
        <f>IF('Attendance Sheet'!Y66="y",'Attendance Sheet'!$I$2+10,"")</f>
      </c>
      <c r="AC26" s="32">
        <f>IF('Attendance Sheet'!Z66="y",'Attendance Sheet'!$I$2+11,"")</f>
      </c>
      <c r="AD26" s="32">
        <f>IF('Attendance Sheet'!AA66="y",'Attendance Sheet'!$I$2+12,"")</f>
      </c>
      <c r="AE26" s="32">
        <f>IF('Attendance Sheet'!AB66="y",'Attendance Sheet'!$I$2+13,"")</f>
      </c>
      <c r="AF26" s="32">
        <f>IF('Attendance Sheet'!AC66="y",'Attendance Sheet'!$I$2+14,"")</f>
      </c>
      <c r="AG26" s="32">
        <f>IF('Attendance Sheet'!AD66="y",'Attendance Sheet'!$I$2+15,"")</f>
      </c>
      <c r="AH26" s="32">
        <f>IF('Attendance Sheet'!AE66="y",'Attendance Sheet'!$I$2+16,"")</f>
      </c>
      <c r="AI26" s="32">
        <f>IF('Attendance Sheet'!AF66="y",'Attendance Sheet'!$I$2+17,"")</f>
      </c>
      <c r="AJ26" s="32">
        <f>IF('Attendance Sheet'!AG66="y",'Attendance Sheet'!$I$2+18,"")</f>
      </c>
      <c r="AK26" s="32">
        <f>IF('Attendance Sheet'!AH66="y",'Attendance Sheet'!$I$2+19,"")</f>
      </c>
      <c r="AL26" s="32">
        <f>IF('Attendance Sheet'!AI66="y",'Attendance Sheet'!$I$2+20,"")</f>
      </c>
      <c r="AM26" s="32">
        <f>IF('Attendance Sheet'!AJ66="y",'Attendance Sheet'!$I$2+21,"")</f>
      </c>
      <c r="AN26" s="32">
        <f>IF('Attendance Sheet'!AK66="y",'Attendance Sheet'!$I$2+22,"")</f>
      </c>
      <c r="AO26" s="32">
        <f>IF('Attendance Sheet'!AL66="y",'Attendance Sheet'!$I$2+23,"")</f>
      </c>
      <c r="AP26" s="32">
        <f>IF('Attendance Sheet'!AM66="y",'Attendance Sheet'!$I$2+24,"")</f>
      </c>
      <c r="AQ26" s="32">
        <f>IF('Attendance Sheet'!AN66="y",'Attendance Sheet'!$I$2+25,"")</f>
      </c>
      <c r="AR26" s="32">
        <f>IF('Attendance Sheet'!AO66="y",'Attendance Sheet'!$I$2+26,"")</f>
      </c>
      <c r="AS26" s="32">
        <f>IF('Attendance Sheet'!AP66="y",'Attendance Sheet'!$I$2+27,"")</f>
      </c>
      <c r="AT26" s="32">
        <f>IF('Attendance Sheet'!AQ66="y",'Attendance Sheet'!$I$2+28,"")</f>
      </c>
      <c r="AU26" s="32">
        <f>IF('Attendance Sheet'!AR66="y",'Attendance Sheet'!$I$2+29,"")</f>
      </c>
      <c r="AV26" s="32">
        <f>IF('Attendance Sheet'!AS66="y",'Attendance Sheet'!$I$2+30,"")</f>
      </c>
    </row>
    <row r="27" spans="16:48" ht="12.75">
      <c r="P27" s="26"/>
      <c r="Q27" s="31"/>
      <c r="R27" s="32">
        <f>IF('Attendance Sheet'!O67="y",'Attendance Sheet'!$I$2,"")</f>
      </c>
      <c r="S27" s="32">
        <f>IF('Attendance Sheet'!P67="y",'Attendance Sheet'!$I$2+1,"")</f>
      </c>
      <c r="T27" s="32">
        <f>IF('Attendance Sheet'!Q67="y",'Attendance Sheet'!$I$2+2,"")</f>
      </c>
      <c r="U27" s="32">
        <f>IF('Attendance Sheet'!R67="y",'Attendance Sheet'!$I$2+3,"")</f>
      </c>
      <c r="V27" s="32">
        <f>IF('Attendance Sheet'!S67="y",'Attendance Sheet'!$I$2+4,"")</f>
      </c>
      <c r="W27" s="32">
        <f>IF('Attendance Sheet'!T67="y",'Attendance Sheet'!$I$2+5,"")</f>
      </c>
      <c r="X27" s="32">
        <f>IF('Attendance Sheet'!U67="y",'Attendance Sheet'!$I$2+6,"")</f>
      </c>
      <c r="Y27" s="32">
        <f>IF('Attendance Sheet'!V67="y",'Attendance Sheet'!$I$2+7,"")</f>
      </c>
      <c r="Z27" s="32">
        <f>IF('Attendance Sheet'!W67="y",'Attendance Sheet'!$I$2+8,"")</f>
      </c>
      <c r="AA27" s="32">
        <f>IF('Attendance Sheet'!X67="y",'Attendance Sheet'!$I$2+9,"")</f>
      </c>
      <c r="AB27" s="32">
        <f>IF('Attendance Sheet'!Y67="y",'Attendance Sheet'!$I$2+10,"")</f>
      </c>
      <c r="AC27" s="32">
        <f>IF('Attendance Sheet'!Z67="y",'Attendance Sheet'!$I$2+11,"")</f>
      </c>
      <c r="AD27" s="32">
        <f>IF('Attendance Sheet'!AA67="y",'Attendance Sheet'!$I$2+12,"")</f>
      </c>
      <c r="AE27" s="32">
        <f>IF('Attendance Sheet'!AB67="y",'Attendance Sheet'!$I$2+13,"")</f>
      </c>
      <c r="AF27" s="32">
        <f>IF('Attendance Sheet'!AC67="y",'Attendance Sheet'!$I$2+14,"")</f>
      </c>
      <c r="AG27" s="32">
        <f>IF('Attendance Sheet'!AD67="y",'Attendance Sheet'!$I$2+15,"")</f>
      </c>
      <c r="AH27" s="32">
        <f>IF('Attendance Sheet'!AE67="y",'Attendance Sheet'!$I$2+16,"")</f>
      </c>
      <c r="AI27" s="32">
        <f>IF('Attendance Sheet'!AF67="y",'Attendance Sheet'!$I$2+17,"")</f>
      </c>
      <c r="AJ27" s="32">
        <f>IF('Attendance Sheet'!AG67="y",'Attendance Sheet'!$I$2+18,"")</f>
      </c>
      <c r="AK27" s="32">
        <f>IF('Attendance Sheet'!AH67="y",'Attendance Sheet'!$I$2+19,"")</f>
      </c>
      <c r="AL27" s="32">
        <f>IF('Attendance Sheet'!AI67="y",'Attendance Sheet'!$I$2+20,"")</f>
      </c>
      <c r="AM27" s="32">
        <f>IF('Attendance Sheet'!AJ67="y",'Attendance Sheet'!$I$2+21,"")</f>
      </c>
      <c r="AN27" s="32">
        <f>IF('Attendance Sheet'!AK67="y",'Attendance Sheet'!$I$2+22,"")</f>
      </c>
      <c r="AO27" s="32">
        <f>IF('Attendance Sheet'!AL67="y",'Attendance Sheet'!$I$2+23,"")</f>
      </c>
      <c r="AP27" s="32">
        <f>IF('Attendance Sheet'!AM67="y",'Attendance Sheet'!$I$2+24,"")</f>
      </c>
      <c r="AQ27" s="32">
        <f>IF('Attendance Sheet'!AN67="y",'Attendance Sheet'!$I$2+25,"")</f>
      </c>
      <c r="AR27" s="32">
        <f>IF('Attendance Sheet'!AO67="y",'Attendance Sheet'!$I$2+26,"")</f>
      </c>
      <c r="AS27" s="32">
        <f>IF('Attendance Sheet'!AP67="y",'Attendance Sheet'!$I$2+27,"")</f>
      </c>
      <c r="AT27" s="32">
        <f>IF('Attendance Sheet'!AQ67="y",'Attendance Sheet'!$I$2+28,"")</f>
      </c>
      <c r="AU27" s="32">
        <f>IF('Attendance Sheet'!AR67="y",'Attendance Sheet'!$I$2+29,"")</f>
      </c>
      <c r="AV27" s="32">
        <f>IF('Attendance Sheet'!AS67="y",'Attendance Sheet'!$I$2+30,"")</f>
      </c>
    </row>
    <row r="28" spans="3:48" ht="12.75">
      <c r="C28" t="s">
        <v>59</v>
      </c>
      <c r="I28" s="21" t="e">
        <f>#REF!</f>
        <v>#REF!</v>
      </c>
      <c r="J28" s="21"/>
      <c r="K28" s="21"/>
      <c r="N28">
        <f>SUM(N6:N23)</f>
        <v>0</v>
      </c>
      <c r="P28" s="26">
        <f>SUM(P6:P23)</f>
        <v>0</v>
      </c>
      <c r="Q28" s="31"/>
      <c r="R28" s="32">
        <f>IF('Attendance Sheet'!O68="y",'Attendance Sheet'!$I$2,"")</f>
      </c>
      <c r="S28" s="32">
        <f>IF('Attendance Sheet'!P68="y",'Attendance Sheet'!$I$2+1,"")</f>
      </c>
      <c r="T28" s="32">
        <f>IF('Attendance Sheet'!Q68="y",'Attendance Sheet'!$I$2+2,"")</f>
      </c>
      <c r="U28" s="32">
        <f>IF('Attendance Sheet'!R68="y",'Attendance Sheet'!$I$2+3,"")</f>
      </c>
      <c r="V28" s="32">
        <f>IF('Attendance Sheet'!S68="y",'Attendance Sheet'!$I$2+4,"")</f>
      </c>
      <c r="W28" s="32">
        <f>IF('Attendance Sheet'!T68="y",'Attendance Sheet'!$I$2+5,"")</f>
      </c>
      <c r="X28" s="32">
        <f>IF('Attendance Sheet'!U68="y",'Attendance Sheet'!$I$2+6,"")</f>
      </c>
      <c r="Y28" s="32">
        <f>IF('Attendance Sheet'!V68="y",'Attendance Sheet'!$I$2+7,"")</f>
      </c>
      <c r="Z28" s="32">
        <f>IF('Attendance Sheet'!W68="y",'Attendance Sheet'!$I$2+8,"")</f>
      </c>
      <c r="AA28" s="32">
        <f>IF('Attendance Sheet'!X68="y",'Attendance Sheet'!$I$2+9,"")</f>
      </c>
      <c r="AB28" s="32">
        <f>IF('Attendance Sheet'!Y68="y",'Attendance Sheet'!$I$2+10,"")</f>
      </c>
      <c r="AC28" s="32">
        <f>IF('Attendance Sheet'!Z68="y",'Attendance Sheet'!$I$2+11,"")</f>
      </c>
      <c r="AD28" s="32">
        <f>IF('Attendance Sheet'!AA68="y",'Attendance Sheet'!$I$2+12,"")</f>
      </c>
      <c r="AE28" s="32">
        <f>IF('Attendance Sheet'!AB68="y",'Attendance Sheet'!$I$2+13,"")</f>
      </c>
      <c r="AF28" s="32">
        <f>IF('Attendance Sheet'!AC68="y",'Attendance Sheet'!$I$2+14,"")</f>
      </c>
      <c r="AG28" s="32">
        <f>IF('Attendance Sheet'!AD68="y",'Attendance Sheet'!$I$2+15,"")</f>
      </c>
      <c r="AH28" s="32">
        <f>IF('Attendance Sheet'!AE68="y",'Attendance Sheet'!$I$2+16,"")</f>
      </c>
      <c r="AI28" s="32">
        <f>IF('Attendance Sheet'!AF68="y",'Attendance Sheet'!$I$2+17,"")</f>
      </c>
      <c r="AJ28" s="32">
        <f>IF('Attendance Sheet'!AG68="y",'Attendance Sheet'!$I$2+18,"")</f>
      </c>
      <c r="AK28" s="32">
        <f>IF('Attendance Sheet'!AH68="y",'Attendance Sheet'!$I$2+19,"")</f>
      </c>
      <c r="AL28" s="32">
        <f>IF('Attendance Sheet'!AI68="y",'Attendance Sheet'!$I$2+20,"")</f>
      </c>
      <c r="AM28" s="32">
        <f>IF('Attendance Sheet'!AJ68="y",'Attendance Sheet'!$I$2+21,"")</f>
      </c>
      <c r="AN28" s="32">
        <f>IF('Attendance Sheet'!AK68="y",'Attendance Sheet'!$I$2+22,"")</f>
      </c>
      <c r="AO28" s="32">
        <f>IF('Attendance Sheet'!AL68="y",'Attendance Sheet'!$I$2+23,"")</f>
      </c>
      <c r="AP28" s="32">
        <f>IF('Attendance Sheet'!AM68="y",'Attendance Sheet'!$I$2+24,"")</f>
      </c>
      <c r="AQ28" s="32">
        <f>IF('Attendance Sheet'!AN68="y",'Attendance Sheet'!$I$2+25,"")</f>
      </c>
      <c r="AR28" s="32">
        <f>IF('Attendance Sheet'!AO68="y",'Attendance Sheet'!$I$2+26,"")</f>
      </c>
      <c r="AS28" s="32">
        <f>IF('Attendance Sheet'!AP68="y",'Attendance Sheet'!$I$2+27,"")</f>
      </c>
      <c r="AT28" s="32">
        <f>IF('Attendance Sheet'!AQ68="y",'Attendance Sheet'!$I$2+28,"")</f>
      </c>
      <c r="AU28" s="32">
        <f>IF('Attendance Sheet'!AR68="y",'Attendance Sheet'!$I$2+29,"")</f>
      </c>
      <c r="AV28" s="32">
        <f>IF('Attendance Sheet'!AS68="y",'Attendance Sheet'!$I$2+30,"")</f>
      </c>
    </row>
    <row r="29" spans="18:48" ht="12.75">
      <c r="R29" s="32">
        <f>IF('Attendance Sheet'!O69="y",'Attendance Sheet'!$I$2,"")</f>
      </c>
      <c r="S29" s="32">
        <f>IF('Attendance Sheet'!P69="y",'Attendance Sheet'!$I$2+1,"")</f>
      </c>
      <c r="T29" s="32">
        <f>IF('Attendance Sheet'!Q69="y",'Attendance Sheet'!$I$2+2,"")</f>
      </c>
      <c r="U29" s="32">
        <f>IF('Attendance Sheet'!R69="y",'Attendance Sheet'!$I$2+3,"")</f>
      </c>
      <c r="V29" s="32">
        <f>IF('Attendance Sheet'!S69="y",'Attendance Sheet'!$I$2+4,"")</f>
      </c>
      <c r="W29" s="32">
        <f>IF('Attendance Sheet'!T69="y",'Attendance Sheet'!$I$2+5,"")</f>
      </c>
      <c r="X29" s="32">
        <f>IF('Attendance Sheet'!U69="y",'Attendance Sheet'!$I$2+6,"")</f>
      </c>
      <c r="Y29" s="32">
        <f>IF('Attendance Sheet'!V69="y",'Attendance Sheet'!$I$2+7,"")</f>
      </c>
      <c r="Z29" s="32">
        <f>IF('Attendance Sheet'!W69="y",'Attendance Sheet'!$I$2+8,"")</f>
      </c>
      <c r="AA29" s="32">
        <f>IF('Attendance Sheet'!X69="y",'Attendance Sheet'!$I$2+9,"")</f>
      </c>
      <c r="AB29" s="32">
        <f>IF('Attendance Sheet'!Y69="y",'Attendance Sheet'!$I$2+10,"")</f>
      </c>
      <c r="AC29" s="32">
        <f>IF('Attendance Sheet'!Z69="y",'Attendance Sheet'!$I$2+11,"")</f>
      </c>
      <c r="AD29" s="32">
        <f>IF('Attendance Sheet'!AA69="y",'Attendance Sheet'!$I$2+12,"")</f>
      </c>
      <c r="AE29" s="32">
        <f>IF('Attendance Sheet'!AB69="y",'Attendance Sheet'!$I$2+13,"")</f>
      </c>
      <c r="AF29" s="32">
        <f>IF('Attendance Sheet'!AC69="y",'Attendance Sheet'!$I$2+14,"")</f>
      </c>
      <c r="AG29" s="32">
        <f>IF('Attendance Sheet'!AD69="y",'Attendance Sheet'!$I$2+15,"")</f>
      </c>
      <c r="AH29" s="32">
        <f>IF('Attendance Sheet'!AE69="y",'Attendance Sheet'!$I$2+16,"")</f>
      </c>
      <c r="AI29" s="32">
        <f>IF('Attendance Sheet'!AF69="y",'Attendance Sheet'!$I$2+17,"")</f>
      </c>
      <c r="AJ29" s="32">
        <f>IF('Attendance Sheet'!AG69="y",'Attendance Sheet'!$I$2+18,"")</f>
      </c>
      <c r="AK29" s="32">
        <f>IF('Attendance Sheet'!AH69="y",'Attendance Sheet'!$I$2+19,"")</f>
      </c>
      <c r="AL29" s="32">
        <f>IF('Attendance Sheet'!AI69="y",'Attendance Sheet'!$I$2+20,"")</f>
      </c>
      <c r="AM29" s="32">
        <f>IF('Attendance Sheet'!AJ69="y",'Attendance Sheet'!$I$2+21,"")</f>
      </c>
      <c r="AN29" s="32">
        <f>IF('Attendance Sheet'!AK69="y",'Attendance Sheet'!$I$2+22,"")</f>
      </c>
      <c r="AO29" s="32">
        <f>IF('Attendance Sheet'!AL69="y",'Attendance Sheet'!$I$2+23,"")</f>
      </c>
      <c r="AP29" s="32">
        <f>IF('Attendance Sheet'!AM69="y",'Attendance Sheet'!$I$2+24,"")</f>
      </c>
      <c r="AQ29" s="32">
        <f>IF('Attendance Sheet'!AN69="y",'Attendance Sheet'!$I$2+25,"")</f>
      </c>
      <c r="AR29" s="32">
        <f>IF('Attendance Sheet'!AO69="y",'Attendance Sheet'!$I$2+26,"")</f>
      </c>
      <c r="AS29" s="32">
        <f>IF('Attendance Sheet'!AP69="y",'Attendance Sheet'!$I$2+27,"")</f>
      </c>
      <c r="AT29" s="32">
        <f>IF('Attendance Sheet'!AQ69="y",'Attendance Sheet'!$I$2+28,"")</f>
      </c>
      <c r="AU29" s="32">
        <f>IF('Attendance Sheet'!AR69="y",'Attendance Sheet'!$I$2+29,"")</f>
      </c>
      <c r="AV29" s="32">
        <f>IF('Attendance Sheet'!AS69="y",'Attendance Sheet'!$I$2+30,"")</f>
      </c>
    </row>
    <row r="30" spans="18:48" ht="12.75">
      <c r="R30" s="32">
        <f>IF('Attendance Sheet'!O70="y",'Attendance Sheet'!$I$2,"")</f>
      </c>
      <c r="S30" s="32">
        <f>IF('Attendance Sheet'!P70="y",'Attendance Sheet'!$I$2+1,"")</f>
      </c>
      <c r="T30" s="32">
        <f>IF('Attendance Sheet'!Q70="y",'Attendance Sheet'!$I$2+2,"")</f>
      </c>
      <c r="U30" s="32">
        <f>IF('Attendance Sheet'!R70="y",'Attendance Sheet'!$I$2+3,"")</f>
      </c>
      <c r="V30" s="32">
        <f>IF('Attendance Sheet'!S70="y",'Attendance Sheet'!$I$2+4,"")</f>
      </c>
      <c r="W30" s="32">
        <f>IF('Attendance Sheet'!T70="y",'Attendance Sheet'!$I$2+5,"")</f>
      </c>
      <c r="X30" s="32">
        <f>IF('Attendance Sheet'!U70="y",'Attendance Sheet'!$I$2+6,"")</f>
      </c>
      <c r="Y30" s="32">
        <f>IF('Attendance Sheet'!V70="y",'Attendance Sheet'!$I$2+7,"")</f>
      </c>
      <c r="Z30" s="32">
        <f>IF('Attendance Sheet'!W70="y",'Attendance Sheet'!$I$2+8,"")</f>
      </c>
      <c r="AA30" s="32">
        <f>IF('Attendance Sheet'!X70="y",'Attendance Sheet'!$I$2+9,"")</f>
      </c>
      <c r="AB30" s="32">
        <f>IF('Attendance Sheet'!Y70="y",'Attendance Sheet'!$I$2+10,"")</f>
      </c>
      <c r="AC30" s="32">
        <f>IF('Attendance Sheet'!Z70="y",'Attendance Sheet'!$I$2+11,"")</f>
      </c>
      <c r="AD30" s="32">
        <f>IF('Attendance Sheet'!AA70="y",'Attendance Sheet'!$I$2+12,"")</f>
      </c>
      <c r="AE30" s="32">
        <f>IF('Attendance Sheet'!AB70="y",'Attendance Sheet'!$I$2+13,"")</f>
      </c>
      <c r="AF30" s="32">
        <f>IF('Attendance Sheet'!AC70="y",'Attendance Sheet'!$I$2+14,"")</f>
      </c>
      <c r="AG30" s="32">
        <f>IF('Attendance Sheet'!AD70="y",'Attendance Sheet'!$I$2+15,"")</f>
      </c>
      <c r="AH30" s="32">
        <f>IF('Attendance Sheet'!AE70="y",'Attendance Sheet'!$I$2+16,"")</f>
      </c>
      <c r="AI30" s="32">
        <f>IF('Attendance Sheet'!AF70="y",'Attendance Sheet'!$I$2+17,"")</f>
      </c>
      <c r="AJ30" s="32">
        <f>IF('Attendance Sheet'!AG70="y",'Attendance Sheet'!$I$2+18,"")</f>
      </c>
      <c r="AK30" s="32">
        <f>IF('Attendance Sheet'!AH70="y",'Attendance Sheet'!$I$2+19,"")</f>
      </c>
      <c r="AL30" s="32">
        <f>IF('Attendance Sheet'!AI70="y",'Attendance Sheet'!$I$2+20,"")</f>
      </c>
      <c r="AM30" s="32">
        <f>IF('Attendance Sheet'!AJ70="y",'Attendance Sheet'!$I$2+21,"")</f>
      </c>
      <c r="AN30" s="32">
        <f>IF('Attendance Sheet'!AK70="y",'Attendance Sheet'!$I$2+22,"")</f>
      </c>
      <c r="AO30" s="32">
        <f>IF('Attendance Sheet'!AL70="y",'Attendance Sheet'!$I$2+23,"")</f>
      </c>
      <c r="AP30" s="32">
        <f>IF('Attendance Sheet'!AM70="y",'Attendance Sheet'!$I$2+24,"")</f>
      </c>
      <c r="AQ30" s="32">
        <f>IF('Attendance Sheet'!AN70="y",'Attendance Sheet'!$I$2+25,"")</f>
      </c>
      <c r="AR30" s="32">
        <f>IF('Attendance Sheet'!AO70="y",'Attendance Sheet'!$I$2+26,"")</f>
      </c>
      <c r="AS30" s="32">
        <f>IF('Attendance Sheet'!AP70="y",'Attendance Sheet'!$I$2+27,"")</f>
      </c>
      <c r="AT30" s="32">
        <f>IF('Attendance Sheet'!AQ70="y",'Attendance Sheet'!$I$2+28,"")</f>
      </c>
      <c r="AU30" s="32">
        <f>IF('Attendance Sheet'!AR70="y",'Attendance Sheet'!$I$2+29,"")</f>
      </c>
      <c r="AV30" s="32">
        <f>IF('Attendance Sheet'!AS70="y",'Attendance Sheet'!$I$2+30,"")</f>
      </c>
    </row>
    <row r="31" spans="17:48" ht="12.75">
      <c r="Q31" s="6"/>
      <c r="R31" s="32">
        <f>IF('Attendance Sheet'!O71="y",'Attendance Sheet'!$I$2,"")</f>
      </c>
      <c r="S31" s="32">
        <f>IF('Attendance Sheet'!P71="y",'Attendance Sheet'!$I$2+1,"")</f>
      </c>
      <c r="T31" s="32">
        <f>IF('Attendance Sheet'!Q71="y",'Attendance Sheet'!$I$2+2,"")</f>
      </c>
      <c r="U31" s="32">
        <f>IF('Attendance Sheet'!R71="y",'Attendance Sheet'!$I$2+3,"")</f>
      </c>
      <c r="V31" s="32">
        <f>IF('Attendance Sheet'!S71="y",'Attendance Sheet'!$I$2+4,"")</f>
      </c>
      <c r="W31" s="32">
        <f>IF('Attendance Sheet'!T71="y",'Attendance Sheet'!$I$2+5,"")</f>
      </c>
      <c r="X31" s="32">
        <f>IF('Attendance Sheet'!U71="y",'Attendance Sheet'!$I$2+6,"")</f>
      </c>
      <c r="Y31" s="32">
        <f>IF('Attendance Sheet'!V71="y",'Attendance Sheet'!$I$2+7,"")</f>
      </c>
      <c r="Z31" s="32">
        <f>IF('Attendance Sheet'!W71="y",'Attendance Sheet'!$I$2+8,"")</f>
      </c>
      <c r="AA31" s="32">
        <f>IF('Attendance Sheet'!X71="y",'Attendance Sheet'!$I$2+9,"")</f>
      </c>
      <c r="AB31" s="32">
        <f>IF('Attendance Sheet'!Y71="y",'Attendance Sheet'!$I$2+10,"")</f>
      </c>
      <c r="AC31" s="32">
        <f>IF('Attendance Sheet'!Z71="y",'Attendance Sheet'!$I$2+11,"")</f>
      </c>
      <c r="AD31" s="32">
        <f>IF('Attendance Sheet'!AA71="y",'Attendance Sheet'!$I$2+12,"")</f>
      </c>
      <c r="AE31" s="32">
        <f>IF('Attendance Sheet'!AB71="y",'Attendance Sheet'!$I$2+13,"")</f>
      </c>
      <c r="AF31" s="32">
        <f>IF('Attendance Sheet'!AC71="y",'Attendance Sheet'!$I$2+14,"")</f>
      </c>
      <c r="AG31" s="32">
        <f>IF('Attendance Sheet'!AD71="y",'Attendance Sheet'!$I$2+15,"")</f>
      </c>
      <c r="AH31" s="32">
        <f>IF('Attendance Sheet'!AE71="y",'Attendance Sheet'!$I$2+16,"")</f>
      </c>
      <c r="AI31" s="32">
        <f>IF('Attendance Sheet'!AF71="y",'Attendance Sheet'!$I$2+17,"")</f>
      </c>
      <c r="AJ31" s="32">
        <f>IF('Attendance Sheet'!AG71="y",'Attendance Sheet'!$I$2+18,"")</f>
      </c>
      <c r="AK31" s="32">
        <f>IF('Attendance Sheet'!AH71="y",'Attendance Sheet'!$I$2+19,"")</f>
      </c>
      <c r="AL31" s="32">
        <f>IF('Attendance Sheet'!AI71="y",'Attendance Sheet'!$I$2+20,"")</f>
      </c>
      <c r="AM31" s="32">
        <f>IF('Attendance Sheet'!AJ71="y",'Attendance Sheet'!$I$2+21,"")</f>
      </c>
      <c r="AN31" s="32">
        <f>IF('Attendance Sheet'!AK71="y",'Attendance Sheet'!$I$2+22,"")</f>
      </c>
      <c r="AO31" s="32">
        <f>IF('Attendance Sheet'!AL71="y",'Attendance Sheet'!$I$2+23,"")</f>
      </c>
      <c r="AP31" s="32">
        <f>IF('Attendance Sheet'!AM71="y",'Attendance Sheet'!$I$2+24,"")</f>
      </c>
      <c r="AQ31" s="32">
        <f>IF('Attendance Sheet'!AN71="y",'Attendance Sheet'!$I$2+25,"")</f>
      </c>
      <c r="AR31" s="32">
        <f>IF('Attendance Sheet'!AO71="y",'Attendance Sheet'!$I$2+26,"")</f>
      </c>
      <c r="AS31" s="32">
        <f>IF('Attendance Sheet'!AP71="y",'Attendance Sheet'!$I$2+27,"")</f>
      </c>
      <c r="AT31" s="32">
        <f>IF('Attendance Sheet'!AQ71="y",'Attendance Sheet'!$I$2+28,"")</f>
      </c>
      <c r="AU31" s="32">
        <f>IF('Attendance Sheet'!AR71="y",'Attendance Sheet'!$I$2+29,"")</f>
      </c>
      <c r="AV31" s="32">
        <f>IF('Attendance Sheet'!AS71="y",'Attendance Sheet'!$I$2+30,"")</f>
      </c>
    </row>
    <row r="32" spans="18:48" ht="12.75">
      <c r="R32" s="32">
        <f>IF('Attendance Sheet'!O72="y",'Attendance Sheet'!$I$2,"")</f>
      </c>
      <c r="S32" s="32">
        <f>IF('Attendance Sheet'!P72="y",'Attendance Sheet'!$I$2+1,"")</f>
      </c>
      <c r="T32" s="32">
        <f>IF('Attendance Sheet'!Q72="y",'Attendance Sheet'!$I$2+2,"")</f>
      </c>
      <c r="U32" s="32">
        <f>IF('Attendance Sheet'!R72="y",'Attendance Sheet'!$I$2+3,"")</f>
      </c>
      <c r="V32" s="32">
        <f>IF('Attendance Sheet'!S72="y",'Attendance Sheet'!$I$2+4,"")</f>
      </c>
      <c r="W32" s="32">
        <f>IF('Attendance Sheet'!T72="y",'Attendance Sheet'!$I$2+5,"")</f>
      </c>
      <c r="X32" s="32">
        <f>IF('Attendance Sheet'!U72="y",'Attendance Sheet'!$I$2+6,"")</f>
      </c>
      <c r="Y32" s="32">
        <f>IF('Attendance Sheet'!V72="y",'Attendance Sheet'!$I$2+7,"")</f>
      </c>
      <c r="Z32" s="32">
        <f>IF('Attendance Sheet'!W72="y",'Attendance Sheet'!$I$2+8,"")</f>
      </c>
      <c r="AA32" s="32">
        <f>IF('Attendance Sheet'!X72="y",'Attendance Sheet'!$I$2+9,"")</f>
      </c>
      <c r="AB32" s="32">
        <f>IF('Attendance Sheet'!Y72="y",'Attendance Sheet'!$I$2+10,"")</f>
      </c>
      <c r="AC32" s="32">
        <f>IF('Attendance Sheet'!Z72="y",'Attendance Sheet'!$I$2+11,"")</f>
      </c>
      <c r="AD32" s="32">
        <f>IF('Attendance Sheet'!AA72="y",'Attendance Sheet'!$I$2+12,"")</f>
      </c>
      <c r="AE32" s="32">
        <f>IF('Attendance Sheet'!AB72="y",'Attendance Sheet'!$I$2+13,"")</f>
      </c>
      <c r="AF32" s="32">
        <f>IF('Attendance Sheet'!AC72="y",'Attendance Sheet'!$I$2+14,"")</f>
      </c>
      <c r="AG32" s="32">
        <f>IF('Attendance Sheet'!AD72="y",'Attendance Sheet'!$I$2+15,"")</f>
      </c>
      <c r="AH32" s="32">
        <f>IF('Attendance Sheet'!AE72="y",'Attendance Sheet'!$I$2+16,"")</f>
      </c>
      <c r="AI32" s="32">
        <f>IF('Attendance Sheet'!AF72="y",'Attendance Sheet'!$I$2+17,"")</f>
      </c>
      <c r="AJ32" s="32">
        <f>IF('Attendance Sheet'!AG72="y",'Attendance Sheet'!$I$2+18,"")</f>
      </c>
      <c r="AK32" s="32">
        <f>IF('Attendance Sheet'!AH72="y",'Attendance Sheet'!$I$2+19,"")</f>
      </c>
      <c r="AL32" s="32">
        <f>IF('Attendance Sheet'!AI72="y",'Attendance Sheet'!$I$2+20,"")</f>
      </c>
      <c r="AM32" s="32">
        <f>IF('Attendance Sheet'!AJ72="y",'Attendance Sheet'!$I$2+21,"")</f>
      </c>
      <c r="AN32" s="32">
        <f>IF('Attendance Sheet'!AK72="y",'Attendance Sheet'!$I$2+22,"")</f>
      </c>
      <c r="AO32" s="32">
        <f>IF('Attendance Sheet'!AL72="y",'Attendance Sheet'!$I$2+23,"")</f>
      </c>
      <c r="AP32" s="32">
        <f>IF('Attendance Sheet'!AM72="y",'Attendance Sheet'!$I$2+24,"")</f>
      </c>
      <c r="AQ32" s="32">
        <f>IF('Attendance Sheet'!AN72="y",'Attendance Sheet'!$I$2+25,"")</f>
      </c>
      <c r="AR32" s="32">
        <f>IF('Attendance Sheet'!AO72="y",'Attendance Sheet'!$I$2+26,"")</f>
      </c>
      <c r="AS32" s="32">
        <f>IF('Attendance Sheet'!AP72="y",'Attendance Sheet'!$I$2+27,"")</f>
      </c>
      <c r="AT32" s="32">
        <f>IF('Attendance Sheet'!AQ72="y",'Attendance Sheet'!$I$2+28,"")</f>
      </c>
      <c r="AU32" s="32">
        <f>IF('Attendance Sheet'!AR72="y",'Attendance Sheet'!$I$2+29,"")</f>
      </c>
      <c r="AV32" s="32">
        <f>IF('Attendance Sheet'!AS72="y",'Attendance Sheet'!$I$2+30,"")</f>
      </c>
    </row>
    <row r="33" spans="18:48" ht="12.75">
      <c r="R33" s="32">
        <f>IF('Attendance Sheet'!O73="y",'Attendance Sheet'!$I$2,"")</f>
      </c>
      <c r="S33" s="32">
        <f>IF('Attendance Sheet'!P73="y",'Attendance Sheet'!$I$2+1,"")</f>
      </c>
      <c r="T33" s="32">
        <f>IF('Attendance Sheet'!Q73="y",'Attendance Sheet'!$I$2+2,"")</f>
      </c>
      <c r="U33" s="32">
        <f>IF('Attendance Sheet'!R73="y",'Attendance Sheet'!$I$2+3,"")</f>
      </c>
      <c r="V33" s="32">
        <f>IF('Attendance Sheet'!S73="y",'Attendance Sheet'!$I$2+4,"")</f>
      </c>
      <c r="W33" s="32">
        <f>IF('Attendance Sheet'!T73="y",'Attendance Sheet'!$I$2+5,"")</f>
      </c>
      <c r="X33" s="32">
        <f>IF('Attendance Sheet'!U73="y",'Attendance Sheet'!$I$2+6,"")</f>
      </c>
      <c r="Y33" s="32">
        <f>IF('Attendance Sheet'!V73="y",'Attendance Sheet'!$I$2+7,"")</f>
      </c>
      <c r="Z33" s="32">
        <f>IF('Attendance Sheet'!W73="y",'Attendance Sheet'!$I$2+8,"")</f>
      </c>
      <c r="AA33" s="32">
        <f>IF('Attendance Sheet'!X73="y",'Attendance Sheet'!$I$2+9,"")</f>
      </c>
      <c r="AB33" s="32">
        <f>IF('Attendance Sheet'!Y73="y",'Attendance Sheet'!$I$2+10,"")</f>
      </c>
      <c r="AC33" s="32">
        <f>IF('Attendance Sheet'!Z73="y",'Attendance Sheet'!$I$2+11,"")</f>
      </c>
      <c r="AD33" s="32">
        <f>IF('Attendance Sheet'!AA73="y",'Attendance Sheet'!$I$2+12,"")</f>
      </c>
      <c r="AE33" s="32">
        <f>IF('Attendance Sheet'!AB73="y",'Attendance Sheet'!$I$2+13,"")</f>
      </c>
      <c r="AF33" s="32">
        <f>IF('Attendance Sheet'!AC73="y",'Attendance Sheet'!$I$2+14,"")</f>
      </c>
      <c r="AG33" s="32">
        <f>IF('Attendance Sheet'!AD73="y",'Attendance Sheet'!$I$2+15,"")</f>
      </c>
      <c r="AH33" s="32">
        <f>IF('Attendance Sheet'!AE73="y",'Attendance Sheet'!$I$2+16,"")</f>
      </c>
      <c r="AI33" s="32">
        <f>IF('Attendance Sheet'!AF73="y",'Attendance Sheet'!$I$2+17,"")</f>
      </c>
      <c r="AJ33" s="32">
        <f>IF('Attendance Sheet'!AG73="y",'Attendance Sheet'!$I$2+18,"")</f>
      </c>
      <c r="AK33" s="32">
        <f>IF('Attendance Sheet'!AH73="y",'Attendance Sheet'!$I$2+19,"")</f>
      </c>
      <c r="AL33" s="32">
        <f>IF('Attendance Sheet'!AI73="y",'Attendance Sheet'!$I$2+20,"")</f>
      </c>
      <c r="AM33" s="32">
        <f>IF('Attendance Sheet'!AJ73="y",'Attendance Sheet'!$I$2+21,"")</f>
      </c>
      <c r="AN33" s="32">
        <f>IF('Attendance Sheet'!AK73="y",'Attendance Sheet'!$I$2+22,"")</f>
      </c>
      <c r="AO33" s="32">
        <f>IF('Attendance Sheet'!AL73="y",'Attendance Sheet'!$I$2+23,"")</f>
      </c>
      <c r="AP33" s="32">
        <f>IF('Attendance Sheet'!AM73="y",'Attendance Sheet'!$I$2+24,"")</f>
      </c>
      <c r="AQ33" s="32">
        <f>IF('Attendance Sheet'!AN73="y",'Attendance Sheet'!$I$2+25,"")</f>
      </c>
      <c r="AR33" s="32">
        <f>IF('Attendance Sheet'!AO73="y",'Attendance Sheet'!$I$2+26,"")</f>
      </c>
      <c r="AS33" s="32">
        <f>IF('Attendance Sheet'!AP73="y",'Attendance Sheet'!$I$2+27,"")</f>
      </c>
      <c r="AT33" s="32">
        <f>IF('Attendance Sheet'!AQ73="y",'Attendance Sheet'!$I$2+28,"")</f>
      </c>
      <c r="AU33" s="32">
        <f>IF('Attendance Sheet'!AR73="y",'Attendance Sheet'!$I$2+29,"")</f>
      </c>
      <c r="AV33" s="32">
        <f>IF('Attendance Sheet'!AS73="y",'Attendance Sheet'!$I$2+30,"")</f>
      </c>
    </row>
    <row r="34" spans="17:48" ht="12.75">
      <c r="Q34" s="26"/>
      <c r="R34" s="32">
        <f>IF('Attendance Sheet'!O74="y",'Attendance Sheet'!$I$2,"")</f>
      </c>
      <c r="S34" s="32">
        <f>IF('Attendance Sheet'!P74="y",'Attendance Sheet'!$I$2+1,"")</f>
      </c>
      <c r="T34" s="32">
        <f>IF('Attendance Sheet'!Q74="y",'Attendance Sheet'!$I$2+2,"")</f>
      </c>
      <c r="U34" s="32">
        <f>IF('Attendance Sheet'!R74="y",'Attendance Sheet'!$I$2+3,"")</f>
      </c>
      <c r="V34" s="32">
        <f>IF('Attendance Sheet'!S74="y",'Attendance Sheet'!$I$2+4,"")</f>
      </c>
      <c r="W34" s="32">
        <f>IF('Attendance Sheet'!T74="y",'Attendance Sheet'!$I$2+5,"")</f>
      </c>
      <c r="X34" s="32">
        <f>IF('Attendance Sheet'!U74="y",'Attendance Sheet'!$I$2+6,"")</f>
      </c>
      <c r="Y34" s="32">
        <f>IF('Attendance Sheet'!V74="y",'Attendance Sheet'!$I$2+7,"")</f>
      </c>
      <c r="Z34" s="32">
        <f>IF('Attendance Sheet'!W74="y",'Attendance Sheet'!$I$2+8,"")</f>
      </c>
      <c r="AA34" s="32">
        <f>IF('Attendance Sheet'!X74="y",'Attendance Sheet'!$I$2+9,"")</f>
      </c>
      <c r="AB34" s="32">
        <f>IF('Attendance Sheet'!Y74="y",'Attendance Sheet'!$I$2+10,"")</f>
      </c>
      <c r="AC34" s="32">
        <f>IF('Attendance Sheet'!Z74="y",'Attendance Sheet'!$I$2+11,"")</f>
      </c>
      <c r="AD34" s="32">
        <f>IF('Attendance Sheet'!AA74="y",'Attendance Sheet'!$I$2+12,"")</f>
      </c>
      <c r="AE34" s="32">
        <f>IF('Attendance Sheet'!AB74="y",'Attendance Sheet'!$I$2+13,"")</f>
      </c>
      <c r="AF34" s="32">
        <f>IF('Attendance Sheet'!AC74="y",'Attendance Sheet'!$I$2+14,"")</f>
      </c>
      <c r="AG34" s="32">
        <f>IF('Attendance Sheet'!AD74="y",'Attendance Sheet'!$I$2+15,"")</f>
      </c>
      <c r="AH34" s="32">
        <f>IF('Attendance Sheet'!AE74="y",'Attendance Sheet'!$I$2+16,"")</f>
      </c>
      <c r="AI34" s="32">
        <f>IF('Attendance Sheet'!AF74="y",'Attendance Sheet'!$I$2+17,"")</f>
      </c>
      <c r="AJ34" s="32">
        <f>IF('Attendance Sheet'!AG74="y",'Attendance Sheet'!$I$2+18,"")</f>
      </c>
      <c r="AK34" s="32">
        <f>IF('Attendance Sheet'!AH74="y",'Attendance Sheet'!$I$2+19,"")</f>
      </c>
      <c r="AL34" s="32">
        <f>IF('Attendance Sheet'!AI74="y",'Attendance Sheet'!$I$2+20,"")</f>
      </c>
      <c r="AM34" s="32">
        <f>IF('Attendance Sheet'!AJ74="y",'Attendance Sheet'!$I$2+21,"")</f>
      </c>
      <c r="AN34" s="32">
        <f>IF('Attendance Sheet'!AK74="y",'Attendance Sheet'!$I$2+22,"")</f>
      </c>
      <c r="AO34" s="32">
        <f>IF('Attendance Sheet'!AL74="y",'Attendance Sheet'!$I$2+23,"")</f>
      </c>
      <c r="AP34" s="32">
        <f>IF('Attendance Sheet'!AM74="y",'Attendance Sheet'!$I$2+24,"")</f>
      </c>
      <c r="AQ34" s="32">
        <f>IF('Attendance Sheet'!AN74="y",'Attendance Sheet'!$I$2+25,"")</f>
      </c>
      <c r="AR34" s="32">
        <f>IF('Attendance Sheet'!AO74="y",'Attendance Sheet'!$I$2+26,"")</f>
      </c>
      <c r="AS34" s="32">
        <f>IF('Attendance Sheet'!AP74="y",'Attendance Sheet'!$I$2+27,"")</f>
      </c>
      <c r="AT34" s="32">
        <f>IF('Attendance Sheet'!AQ74="y",'Attendance Sheet'!$I$2+28,"")</f>
      </c>
      <c r="AU34" s="32">
        <f>IF('Attendance Sheet'!AR74="y",'Attendance Sheet'!$I$2+29,"")</f>
      </c>
      <c r="AV34" s="32">
        <f>IF('Attendance Sheet'!AS74="y",'Attendance Sheet'!$I$2+30,"")</f>
      </c>
    </row>
    <row r="35" spans="18:48" ht="12.75">
      <c r="R35" s="32">
        <f>IF('Attendance Sheet'!O75="y",'Attendance Sheet'!$I$2,"")</f>
      </c>
      <c r="S35" s="32">
        <f>IF('Attendance Sheet'!P75="y",'Attendance Sheet'!$I$2+1,"")</f>
      </c>
      <c r="T35" s="32">
        <f>IF('Attendance Sheet'!Q75="y",'Attendance Sheet'!$I$2+2,"")</f>
      </c>
      <c r="U35" s="32">
        <f>IF('Attendance Sheet'!R75="y",'Attendance Sheet'!$I$2+3,"")</f>
      </c>
      <c r="V35" s="32">
        <f>IF('Attendance Sheet'!S75="y",'Attendance Sheet'!$I$2+4,"")</f>
      </c>
      <c r="W35" s="32">
        <f>IF('Attendance Sheet'!T75="y",'Attendance Sheet'!$I$2+5,"")</f>
      </c>
      <c r="X35" s="32">
        <f>IF('Attendance Sheet'!U75="y",'Attendance Sheet'!$I$2+6,"")</f>
      </c>
      <c r="Y35" s="32">
        <f>IF('Attendance Sheet'!V75="y",'Attendance Sheet'!$I$2+7,"")</f>
      </c>
      <c r="Z35" s="32">
        <f>IF('Attendance Sheet'!W75="y",'Attendance Sheet'!$I$2+8,"")</f>
      </c>
      <c r="AA35" s="32">
        <f>IF('Attendance Sheet'!X75="y",'Attendance Sheet'!$I$2+9,"")</f>
      </c>
      <c r="AB35" s="32">
        <f>IF('Attendance Sheet'!Y75="y",'Attendance Sheet'!$I$2+10,"")</f>
      </c>
      <c r="AC35" s="32">
        <f>IF('Attendance Sheet'!Z75="y",'Attendance Sheet'!$I$2+11,"")</f>
      </c>
      <c r="AD35" s="32">
        <f>IF('Attendance Sheet'!AA75="y",'Attendance Sheet'!$I$2+12,"")</f>
      </c>
      <c r="AE35" s="32">
        <f>IF('Attendance Sheet'!AB75="y",'Attendance Sheet'!$I$2+13,"")</f>
      </c>
      <c r="AF35" s="32">
        <f>IF('Attendance Sheet'!AC75="y",'Attendance Sheet'!$I$2+14,"")</f>
      </c>
      <c r="AG35" s="32">
        <f>IF('Attendance Sheet'!AD75="y",'Attendance Sheet'!$I$2+15,"")</f>
      </c>
      <c r="AH35" s="32">
        <f>IF('Attendance Sheet'!AE75="y",'Attendance Sheet'!$I$2+16,"")</f>
      </c>
      <c r="AI35" s="32">
        <f>IF('Attendance Sheet'!AF75="y",'Attendance Sheet'!$I$2+17,"")</f>
      </c>
      <c r="AJ35" s="32">
        <f>IF('Attendance Sheet'!AG75="y",'Attendance Sheet'!$I$2+18,"")</f>
      </c>
      <c r="AK35" s="32">
        <f>IF('Attendance Sheet'!AH75="y",'Attendance Sheet'!$I$2+19,"")</f>
      </c>
      <c r="AL35" s="32">
        <f>IF('Attendance Sheet'!AI75="y",'Attendance Sheet'!$I$2+20,"")</f>
      </c>
      <c r="AM35" s="32">
        <f>IF('Attendance Sheet'!AJ75="y",'Attendance Sheet'!$I$2+21,"")</f>
      </c>
      <c r="AN35" s="32">
        <f>IF('Attendance Sheet'!AK75="y",'Attendance Sheet'!$I$2+22,"")</f>
      </c>
      <c r="AO35" s="32">
        <f>IF('Attendance Sheet'!AL75="y",'Attendance Sheet'!$I$2+23,"")</f>
      </c>
      <c r="AP35" s="32">
        <f>IF('Attendance Sheet'!AM75="y",'Attendance Sheet'!$I$2+24,"")</f>
      </c>
      <c r="AQ35" s="32">
        <f>IF('Attendance Sheet'!AN75="y",'Attendance Sheet'!$I$2+25,"")</f>
      </c>
      <c r="AR35" s="32">
        <f>IF('Attendance Sheet'!AO75="y",'Attendance Sheet'!$I$2+26,"")</f>
      </c>
      <c r="AS35" s="32">
        <f>IF('Attendance Sheet'!AP75="y",'Attendance Sheet'!$I$2+27,"")</f>
      </c>
      <c r="AT35" s="32">
        <f>IF('Attendance Sheet'!AQ75="y",'Attendance Sheet'!$I$2+28,"")</f>
      </c>
      <c r="AU35" s="32">
        <f>IF('Attendance Sheet'!AR75="y",'Attendance Sheet'!$I$2+29,"")</f>
      </c>
      <c r="AV35" s="32">
        <f>IF('Attendance Sheet'!AS75="y",'Attendance Sheet'!$I$2+30,"")</f>
      </c>
    </row>
    <row r="36" spans="18:48" ht="12.75">
      <c r="R36" s="32">
        <f>IF('Attendance Sheet'!O76="y",'Attendance Sheet'!$I$2,"")</f>
      </c>
      <c r="S36" s="32">
        <f>IF('Attendance Sheet'!P76="y",'Attendance Sheet'!$I$2+1,"")</f>
      </c>
      <c r="T36" s="32">
        <f>IF('Attendance Sheet'!Q76="y",'Attendance Sheet'!$I$2+2,"")</f>
      </c>
      <c r="U36" s="32">
        <f>IF('Attendance Sheet'!R76="y",'Attendance Sheet'!$I$2+3,"")</f>
      </c>
      <c r="V36" s="32">
        <f>IF('Attendance Sheet'!S76="y",'Attendance Sheet'!$I$2+4,"")</f>
      </c>
      <c r="W36" s="32">
        <f>IF('Attendance Sheet'!T76="y",'Attendance Sheet'!$I$2+5,"")</f>
      </c>
      <c r="X36" s="32">
        <f>IF('Attendance Sheet'!U76="y",'Attendance Sheet'!$I$2+6,"")</f>
      </c>
      <c r="Y36" s="32">
        <f>IF('Attendance Sheet'!V76="y",'Attendance Sheet'!$I$2+7,"")</f>
      </c>
      <c r="Z36" s="32">
        <f>IF('Attendance Sheet'!W76="y",'Attendance Sheet'!$I$2+8,"")</f>
      </c>
      <c r="AA36" s="32">
        <f>IF('Attendance Sheet'!X76="y",'Attendance Sheet'!$I$2+9,"")</f>
      </c>
      <c r="AB36" s="32">
        <f>IF('Attendance Sheet'!Y76="y",'Attendance Sheet'!$I$2+10,"")</f>
      </c>
      <c r="AC36" s="32">
        <f>IF('Attendance Sheet'!Z76="y",'Attendance Sheet'!$I$2+11,"")</f>
      </c>
      <c r="AD36" s="32">
        <f>IF('Attendance Sheet'!AA76="y",'Attendance Sheet'!$I$2+12,"")</f>
      </c>
      <c r="AE36" s="32">
        <f>IF('Attendance Sheet'!AB76="y",'Attendance Sheet'!$I$2+13,"")</f>
      </c>
      <c r="AF36" s="32">
        <f>IF('Attendance Sheet'!AC76="y",'Attendance Sheet'!$I$2+14,"")</f>
      </c>
      <c r="AG36" s="32">
        <f>IF('Attendance Sheet'!AD76="y",'Attendance Sheet'!$I$2+15,"")</f>
      </c>
      <c r="AH36" s="32">
        <f>IF('Attendance Sheet'!AE76="y",'Attendance Sheet'!$I$2+16,"")</f>
      </c>
      <c r="AI36" s="32">
        <f>IF('Attendance Sheet'!AF76="y",'Attendance Sheet'!$I$2+17,"")</f>
      </c>
      <c r="AJ36" s="32">
        <f>IF('Attendance Sheet'!AG76="y",'Attendance Sheet'!$I$2+18,"")</f>
      </c>
      <c r="AK36" s="32">
        <f>IF('Attendance Sheet'!AH76="y",'Attendance Sheet'!$I$2+19,"")</f>
      </c>
      <c r="AL36" s="32">
        <f>IF('Attendance Sheet'!AI76="y",'Attendance Sheet'!$I$2+20,"")</f>
      </c>
      <c r="AM36" s="32">
        <f>IF('Attendance Sheet'!AJ76="y",'Attendance Sheet'!$I$2+21,"")</f>
      </c>
      <c r="AN36" s="32">
        <f>IF('Attendance Sheet'!AK76="y",'Attendance Sheet'!$I$2+22,"")</f>
      </c>
      <c r="AO36" s="32">
        <f>IF('Attendance Sheet'!AL76="y",'Attendance Sheet'!$I$2+23,"")</f>
      </c>
      <c r="AP36" s="32">
        <f>IF('Attendance Sheet'!AM76="y",'Attendance Sheet'!$I$2+24,"")</f>
      </c>
      <c r="AQ36" s="32">
        <f>IF('Attendance Sheet'!AN76="y",'Attendance Sheet'!$I$2+25,"")</f>
      </c>
      <c r="AR36" s="32">
        <f>IF('Attendance Sheet'!AO76="y",'Attendance Sheet'!$I$2+26,"")</f>
      </c>
      <c r="AS36" s="32">
        <f>IF('Attendance Sheet'!AP76="y",'Attendance Sheet'!$I$2+27,"")</f>
      </c>
      <c r="AT36" s="32">
        <f>IF('Attendance Sheet'!AQ76="y",'Attendance Sheet'!$I$2+28,"")</f>
      </c>
      <c r="AU36" s="32">
        <f>IF('Attendance Sheet'!AR76="y",'Attendance Sheet'!$I$2+29,"")</f>
      </c>
      <c r="AV36" s="32">
        <f>IF('Attendance Sheet'!AS76="y",'Attendance Sheet'!$I$2+30,"")</f>
      </c>
    </row>
    <row r="37" spans="18:48" ht="12.75">
      <c r="R37" s="32">
        <f>IF('Attendance Sheet'!O77="y",'Attendance Sheet'!$I$2,"")</f>
      </c>
      <c r="S37" s="32">
        <f>IF('Attendance Sheet'!P77="y",'Attendance Sheet'!$I$2+1,"")</f>
      </c>
      <c r="T37" s="32">
        <f>IF('Attendance Sheet'!Q77="y",'Attendance Sheet'!$I$2+2,"")</f>
      </c>
      <c r="U37" s="32">
        <f>IF('Attendance Sheet'!R77="y",'Attendance Sheet'!$I$2+3,"")</f>
      </c>
      <c r="V37" s="32">
        <f>IF('Attendance Sheet'!S77="y",'Attendance Sheet'!$I$2+4,"")</f>
      </c>
      <c r="W37" s="32">
        <f>IF('Attendance Sheet'!T77="y",'Attendance Sheet'!$I$2+5,"")</f>
      </c>
      <c r="X37" s="32">
        <f>IF('Attendance Sheet'!U77="y",'Attendance Sheet'!$I$2+6,"")</f>
      </c>
      <c r="Y37" s="32">
        <f>IF('Attendance Sheet'!V77="y",'Attendance Sheet'!$I$2+7,"")</f>
      </c>
      <c r="Z37" s="32">
        <f>IF('Attendance Sheet'!W77="y",'Attendance Sheet'!$I$2+8,"")</f>
      </c>
      <c r="AA37" s="32">
        <f>IF('Attendance Sheet'!X77="y",'Attendance Sheet'!$I$2+9,"")</f>
      </c>
      <c r="AB37" s="32">
        <f>IF('Attendance Sheet'!Y77="y",'Attendance Sheet'!$I$2+10,"")</f>
      </c>
      <c r="AC37" s="32">
        <f>IF('Attendance Sheet'!Z77="y",'Attendance Sheet'!$I$2+11,"")</f>
      </c>
      <c r="AD37" s="32">
        <f>IF('Attendance Sheet'!AA77="y",'Attendance Sheet'!$I$2+12,"")</f>
      </c>
      <c r="AE37" s="32">
        <f>IF('Attendance Sheet'!AB77="y",'Attendance Sheet'!$I$2+13,"")</f>
      </c>
      <c r="AF37" s="32">
        <f>IF('Attendance Sheet'!AC77="y",'Attendance Sheet'!$I$2+14,"")</f>
      </c>
      <c r="AG37" s="32">
        <f>IF('Attendance Sheet'!AD77="y",'Attendance Sheet'!$I$2+15,"")</f>
      </c>
      <c r="AH37" s="32">
        <f>IF('Attendance Sheet'!AE77="y",'Attendance Sheet'!$I$2+16,"")</f>
      </c>
      <c r="AI37" s="32">
        <f>IF('Attendance Sheet'!AF77="y",'Attendance Sheet'!$I$2+17,"")</f>
      </c>
      <c r="AJ37" s="32">
        <f>IF('Attendance Sheet'!AG77="y",'Attendance Sheet'!$I$2+18,"")</f>
      </c>
      <c r="AK37" s="32">
        <f>IF('Attendance Sheet'!AH77="y",'Attendance Sheet'!$I$2+19,"")</f>
      </c>
      <c r="AL37" s="32">
        <f>IF('Attendance Sheet'!AI77="y",'Attendance Sheet'!$I$2+20,"")</f>
      </c>
      <c r="AM37" s="32">
        <f>IF('Attendance Sheet'!AJ77="y",'Attendance Sheet'!$I$2+21,"")</f>
      </c>
      <c r="AN37" s="32">
        <f>IF('Attendance Sheet'!AK77="y",'Attendance Sheet'!$I$2+22,"")</f>
      </c>
      <c r="AO37" s="32">
        <f>IF('Attendance Sheet'!AL77="y",'Attendance Sheet'!$I$2+23,"")</f>
      </c>
      <c r="AP37" s="32">
        <f>IF('Attendance Sheet'!AM77="y",'Attendance Sheet'!$I$2+24,"")</f>
      </c>
      <c r="AQ37" s="32">
        <f>IF('Attendance Sheet'!AN77="y",'Attendance Sheet'!$I$2+25,"")</f>
      </c>
      <c r="AR37" s="32">
        <f>IF('Attendance Sheet'!AO77="y",'Attendance Sheet'!$I$2+26,"")</f>
      </c>
      <c r="AS37" s="32">
        <f>IF('Attendance Sheet'!AP77="y",'Attendance Sheet'!$I$2+27,"")</f>
      </c>
      <c r="AT37" s="32">
        <f>IF('Attendance Sheet'!AQ77="y",'Attendance Sheet'!$I$2+28,"")</f>
      </c>
      <c r="AU37" s="32">
        <f>IF('Attendance Sheet'!AR77="y",'Attendance Sheet'!$I$2+29,"")</f>
      </c>
      <c r="AV37" s="32">
        <f>IF('Attendance Sheet'!AS77="y",'Attendance Sheet'!$I$2+30,"")</f>
      </c>
    </row>
    <row r="38" spans="18:48" ht="12.75">
      <c r="R38" s="32">
        <f>IF('Attendance Sheet'!O78="y",'Attendance Sheet'!$I$2,"")</f>
      </c>
      <c r="S38" s="32">
        <f>IF('Attendance Sheet'!P78="y",'Attendance Sheet'!$I$2+1,"")</f>
      </c>
      <c r="T38" s="32">
        <f>IF('Attendance Sheet'!Q78="y",'Attendance Sheet'!$I$2+2,"")</f>
      </c>
      <c r="U38" s="32">
        <f>IF('Attendance Sheet'!R78="y",'Attendance Sheet'!$I$2+3,"")</f>
      </c>
      <c r="V38" s="32">
        <f>IF('Attendance Sheet'!S78="y",'Attendance Sheet'!$I$2+4,"")</f>
      </c>
      <c r="W38" s="32">
        <f>IF('Attendance Sheet'!T78="y",'Attendance Sheet'!$I$2+5,"")</f>
      </c>
      <c r="X38" s="32">
        <f>IF('Attendance Sheet'!U78="y",'Attendance Sheet'!$I$2+6,"")</f>
      </c>
      <c r="Y38" s="32">
        <f>IF('Attendance Sheet'!V78="y",'Attendance Sheet'!$I$2+7,"")</f>
      </c>
      <c r="Z38" s="32">
        <f>IF('Attendance Sheet'!W78="y",'Attendance Sheet'!$I$2+8,"")</f>
      </c>
      <c r="AA38" s="32">
        <f>IF('Attendance Sheet'!X78="y",'Attendance Sheet'!$I$2+9,"")</f>
      </c>
      <c r="AB38" s="32">
        <f>IF('Attendance Sheet'!Y78="y",'Attendance Sheet'!$I$2+10,"")</f>
      </c>
      <c r="AC38" s="32">
        <f>IF('Attendance Sheet'!Z78="y",'Attendance Sheet'!$I$2+11,"")</f>
      </c>
      <c r="AD38" s="32">
        <f>IF('Attendance Sheet'!AA78="y",'Attendance Sheet'!$I$2+12,"")</f>
      </c>
      <c r="AE38" s="32">
        <f>IF('Attendance Sheet'!AB78="y",'Attendance Sheet'!$I$2+13,"")</f>
      </c>
      <c r="AF38" s="32">
        <f>IF('Attendance Sheet'!AC78="y",'Attendance Sheet'!$I$2+14,"")</f>
      </c>
      <c r="AG38" s="32">
        <f>IF('Attendance Sheet'!AD78="y",'Attendance Sheet'!$I$2+15,"")</f>
      </c>
      <c r="AH38" s="32">
        <f>IF('Attendance Sheet'!AE78="y",'Attendance Sheet'!$I$2+16,"")</f>
      </c>
      <c r="AI38" s="32">
        <f>IF('Attendance Sheet'!AF78="y",'Attendance Sheet'!$I$2+17,"")</f>
      </c>
      <c r="AJ38" s="32">
        <f>IF('Attendance Sheet'!AG78="y",'Attendance Sheet'!$I$2+18,"")</f>
      </c>
      <c r="AK38" s="32">
        <f>IF('Attendance Sheet'!AH78="y",'Attendance Sheet'!$I$2+19,"")</f>
      </c>
      <c r="AL38" s="32">
        <f>IF('Attendance Sheet'!AI78="y",'Attendance Sheet'!$I$2+20,"")</f>
      </c>
      <c r="AM38" s="32">
        <f>IF('Attendance Sheet'!AJ78="y",'Attendance Sheet'!$I$2+21,"")</f>
      </c>
      <c r="AN38" s="32">
        <f>IF('Attendance Sheet'!AK78="y",'Attendance Sheet'!$I$2+22,"")</f>
      </c>
      <c r="AO38" s="32">
        <f>IF('Attendance Sheet'!AL78="y",'Attendance Sheet'!$I$2+23,"")</f>
      </c>
      <c r="AP38" s="32">
        <f>IF('Attendance Sheet'!AM78="y",'Attendance Sheet'!$I$2+24,"")</f>
      </c>
      <c r="AQ38" s="32">
        <f>IF('Attendance Sheet'!AN78="y",'Attendance Sheet'!$I$2+25,"")</f>
      </c>
      <c r="AR38" s="32">
        <f>IF('Attendance Sheet'!AO78="y",'Attendance Sheet'!$I$2+26,"")</f>
      </c>
      <c r="AS38" s="32">
        <f>IF('Attendance Sheet'!AP78="y",'Attendance Sheet'!$I$2+27,"")</f>
      </c>
      <c r="AT38" s="32">
        <f>IF('Attendance Sheet'!AQ78="y",'Attendance Sheet'!$I$2+28,"")</f>
      </c>
      <c r="AU38" s="32">
        <f>IF('Attendance Sheet'!AR78="y",'Attendance Sheet'!$I$2+29,"")</f>
      </c>
      <c r="AV38" s="32">
        <f>IF('Attendance Sheet'!AS78="y",'Attendance Sheet'!$I$2+30,"")</f>
      </c>
    </row>
    <row r="39" spans="18:48" ht="12.75">
      <c r="R39" s="32">
        <f>IF('Attendance Sheet'!O79="y",'Attendance Sheet'!$I$2,"")</f>
      </c>
      <c r="S39" s="32">
        <f>IF('Attendance Sheet'!P79="y",'Attendance Sheet'!$I$2+1,"")</f>
      </c>
      <c r="T39" s="32">
        <f>IF('Attendance Sheet'!Q79="y",'Attendance Sheet'!$I$2+2,"")</f>
      </c>
      <c r="U39" s="32">
        <f>IF('Attendance Sheet'!R79="y",'Attendance Sheet'!$I$2+3,"")</f>
      </c>
      <c r="V39" s="32">
        <f>IF('Attendance Sheet'!S79="y",'Attendance Sheet'!$I$2+4,"")</f>
      </c>
      <c r="W39" s="32">
        <f>IF('Attendance Sheet'!T79="y",'Attendance Sheet'!$I$2+5,"")</f>
      </c>
      <c r="X39" s="32">
        <f>IF('Attendance Sheet'!U79="y",'Attendance Sheet'!$I$2+6,"")</f>
      </c>
      <c r="Y39" s="32">
        <f>IF('Attendance Sheet'!V79="y",'Attendance Sheet'!$I$2+7,"")</f>
      </c>
      <c r="Z39" s="32">
        <f>IF('Attendance Sheet'!W79="y",'Attendance Sheet'!$I$2+8,"")</f>
      </c>
      <c r="AA39" s="32">
        <f>IF('Attendance Sheet'!X79="y",'Attendance Sheet'!$I$2+9,"")</f>
      </c>
      <c r="AB39" s="32">
        <f>IF('Attendance Sheet'!Y79="y",'Attendance Sheet'!$I$2+10,"")</f>
      </c>
      <c r="AC39" s="32">
        <f>IF('Attendance Sheet'!Z79="y",'Attendance Sheet'!$I$2+11,"")</f>
      </c>
      <c r="AD39" s="32">
        <f>IF('Attendance Sheet'!AA79="y",'Attendance Sheet'!$I$2+12,"")</f>
      </c>
      <c r="AE39" s="32">
        <f>IF('Attendance Sheet'!AB79="y",'Attendance Sheet'!$I$2+13,"")</f>
      </c>
      <c r="AF39" s="32">
        <f>IF('Attendance Sheet'!AC79="y",'Attendance Sheet'!$I$2+14,"")</f>
      </c>
      <c r="AG39" s="32">
        <f>IF('Attendance Sheet'!AD79="y",'Attendance Sheet'!$I$2+15,"")</f>
      </c>
      <c r="AH39" s="32">
        <f>IF('Attendance Sheet'!AE79="y",'Attendance Sheet'!$I$2+16,"")</f>
      </c>
      <c r="AI39" s="32">
        <f>IF('Attendance Sheet'!AF79="y",'Attendance Sheet'!$I$2+17,"")</f>
      </c>
      <c r="AJ39" s="32">
        <f>IF('Attendance Sheet'!AG79="y",'Attendance Sheet'!$I$2+18,"")</f>
      </c>
      <c r="AK39" s="32">
        <f>IF('Attendance Sheet'!AH79="y",'Attendance Sheet'!$I$2+19,"")</f>
      </c>
      <c r="AL39" s="32">
        <f>IF('Attendance Sheet'!AI79="y",'Attendance Sheet'!$I$2+20,"")</f>
      </c>
      <c r="AM39" s="32">
        <f>IF('Attendance Sheet'!AJ79="y",'Attendance Sheet'!$I$2+21,"")</f>
      </c>
      <c r="AN39" s="32">
        <f>IF('Attendance Sheet'!AK79="y",'Attendance Sheet'!$I$2+22,"")</f>
      </c>
      <c r="AO39" s="32">
        <f>IF('Attendance Sheet'!AL79="y",'Attendance Sheet'!$I$2+23,"")</f>
      </c>
      <c r="AP39" s="32">
        <f>IF('Attendance Sheet'!AM79="y",'Attendance Sheet'!$I$2+24,"")</f>
      </c>
      <c r="AQ39" s="32">
        <f>IF('Attendance Sheet'!AN79="y",'Attendance Sheet'!$I$2+25,"")</f>
      </c>
      <c r="AR39" s="32">
        <f>IF('Attendance Sheet'!AO79="y",'Attendance Sheet'!$I$2+26,"")</f>
      </c>
      <c r="AS39" s="32">
        <f>IF('Attendance Sheet'!AP79="y",'Attendance Sheet'!$I$2+27,"")</f>
      </c>
      <c r="AT39" s="32">
        <f>IF('Attendance Sheet'!AQ79="y",'Attendance Sheet'!$I$2+28,"")</f>
      </c>
      <c r="AU39" s="32">
        <f>IF('Attendance Sheet'!AR79="y",'Attendance Sheet'!$I$2+29,"")</f>
      </c>
      <c r="AV39" s="32">
        <f>IF('Attendance Sheet'!AS79="y",'Attendance Sheet'!$I$2+30,"")</f>
      </c>
    </row>
    <row r="40" spans="18:48" ht="12.75">
      <c r="R40" s="32">
        <f>IF('Attendance Sheet'!O80="y",'Attendance Sheet'!$I$2,"")</f>
      </c>
      <c r="S40" s="32">
        <f>IF('Attendance Sheet'!P80="y",'Attendance Sheet'!$I$2+1,"")</f>
      </c>
      <c r="T40" s="32">
        <f>IF('Attendance Sheet'!Q80="y",'Attendance Sheet'!$I$2+2,"")</f>
      </c>
      <c r="U40" s="32">
        <f>IF('Attendance Sheet'!R80="y",'Attendance Sheet'!$I$2+3,"")</f>
      </c>
      <c r="V40" s="32">
        <f>IF('Attendance Sheet'!S80="y",'Attendance Sheet'!$I$2+4,"")</f>
      </c>
      <c r="W40" s="32">
        <f>IF('Attendance Sheet'!T80="y",'Attendance Sheet'!$I$2+5,"")</f>
      </c>
      <c r="X40" s="32">
        <f>IF('Attendance Sheet'!U80="y",'Attendance Sheet'!$I$2+6,"")</f>
      </c>
      <c r="Y40" s="32">
        <f>IF('Attendance Sheet'!V80="y",'Attendance Sheet'!$I$2+7,"")</f>
      </c>
      <c r="Z40" s="32">
        <f>IF('Attendance Sheet'!W80="y",'Attendance Sheet'!$I$2+8,"")</f>
      </c>
      <c r="AA40" s="32">
        <f>IF('Attendance Sheet'!X80="y",'Attendance Sheet'!$I$2+9,"")</f>
      </c>
      <c r="AB40" s="32">
        <f>IF('Attendance Sheet'!Y80="y",'Attendance Sheet'!$I$2+10,"")</f>
      </c>
      <c r="AC40" s="32">
        <f>IF('Attendance Sheet'!Z80="y",'Attendance Sheet'!$I$2+11,"")</f>
      </c>
      <c r="AD40" s="32">
        <f>IF('Attendance Sheet'!AA80="y",'Attendance Sheet'!$I$2+12,"")</f>
      </c>
      <c r="AE40" s="32">
        <f>IF('Attendance Sheet'!AB80="y",'Attendance Sheet'!$I$2+13,"")</f>
      </c>
      <c r="AF40" s="32">
        <f>IF('Attendance Sheet'!AC80="y",'Attendance Sheet'!$I$2+14,"")</f>
      </c>
      <c r="AG40" s="32">
        <f>IF('Attendance Sheet'!AD80="y",'Attendance Sheet'!$I$2+15,"")</f>
      </c>
      <c r="AH40" s="32">
        <f>IF('Attendance Sheet'!AE80="y",'Attendance Sheet'!$I$2+16,"")</f>
      </c>
      <c r="AI40" s="32">
        <f>IF('Attendance Sheet'!AF80="y",'Attendance Sheet'!$I$2+17,"")</f>
      </c>
      <c r="AJ40" s="32">
        <f>IF('Attendance Sheet'!AG80="y",'Attendance Sheet'!$I$2+18,"")</f>
      </c>
      <c r="AK40" s="32">
        <f>IF('Attendance Sheet'!AH80="y",'Attendance Sheet'!$I$2+19,"")</f>
      </c>
      <c r="AL40" s="32">
        <f>IF('Attendance Sheet'!AI80="y",'Attendance Sheet'!$I$2+20,"")</f>
      </c>
      <c r="AM40" s="32">
        <f>IF('Attendance Sheet'!AJ80="y",'Attendance Sheet'!$I$2+21,"")</f>
      </c>
      <c r="AN40" s="32">
        <f>IF('Attendance Sheet'!AK80="y",'Attendance Sheet'!$I$2+22,"")</f>
      </c>
      <c r="AO40" s="32">
        <f>IF('Attendance Sheet'!AL80="y",'Attendance Sheet'!$I$2+23,"")</f>
      </c>
      <c r="AP40" s="32">
        <f>IF('Attendance Sheet'!AM80="y",'Attendance Sheet'!$I$2+24,"")</f>
      </c>
      <c r="AQ40" s="32">
        <f>IF('Attendance Sheet'!AN80="y",'Attendance Sheet'!$I$2+25,"")</f>
      </c>
      <c r="AR40" s="32">
        <f>IF('Attendance Sheet'!AO80="y",'Attendance Sheet'!$I$2+26,"")</f>
      </c>
      <c r="AS40" s="32">
        <f>IF('Attendance Sheet'!AP80="y",'Attendance Sheet'!$I$2+27,"")</f>
      </c>
      <c r="AT40" s="32">
        <f>IF('Attendance Sheet'!AQ80="y",'Attendance Sheet'!$I$2+28,"")</f>
      </c>
      <c r="AU40" s="32">
        <f>IF('Attendance Sheet'!AR80="y",'Attendance Sheet'!$I$2+29,"")</f>
      </c>
      <c r="AV40" s="32">
        <f>IF('Attendance Sheet'!AS80="y",'Attendance Sheet'!$I$2+30,"")</f>
      </c>
    </row>
    <row r="41" spans="18:48" ht="12.75">
      <c r="R41" s="32">
        <f>IF('Attendance Sheet'!O81="y",'Attendance Sheet'!$I$2,"")</f>
      </c>
      <c r="S41" s="32">
        <f>IF('Attendance Sheet'!P81="y",'Attendance Sheet'!$I$2+1,"")</f>
      </c>
      <c r="T41" s="32">
        <f>IF('Attendance Sheet'!Q81="y",'Attendance Sheet'!$I$2+2,"")</f>
      </c>
      <c r="U41" s="32">
        <f>IF('Attendance Sheet'!R81="y",'Attendance Sheet'!$I$2+3,"")</f>
      </c>
      <c r="V41" s="32">
        <f>IF('Attendance Sheet'!S81="y",'Attendance Sheet'!$I$2+4,"")</f>
      </c>
      <c r="W41" s="32">
        <f>IF('Attendance Sheet'!T81="y",'Attendance Sheet'!$I$2+5,"")</f>
      </c>
      <c r="X41" s="32">
        <f>IF('Attendance Sheet'!U81="y",'Attendance Sheet'!$I$2+6,"")</f>
      </c>
      <c r="Y41" s="32">
        <f>IF('Attendance Sheet'!V81="y",'Attendance Sheet'!$I$2+7,"")</f>
      </c>
      <c r="Z41" s="32">
        <f>IF('Attendance Sheet'!W81="y",'Attendance Sheet'!$I$2+8,"")</f>
      </c>
      <c r="AA41" s="32">
        <f>IF('Attendance Sheet'!X81="y",'Attendance Sheet'!$I$2+9,"")</f>
      </c>
      <c r="AB41" s="32">
        <f>IF('Attendance Sheet'!Y81="y",'Attendance Sheet'!$I$2+10,"")</f>
      </c>
      <c r="AC41" s="32">
        <f>IF('Attendance Sheet'!Z81="y",'Attendance Sheet'!$I$2+11,"")</f>
      </c>
      <c r="AD41" s="32">
        <f>IF('Attendance Sheet'!AA81="y",'Attendance Sheet'!$I$2+12,"")</f>
      </c>
      <c r="AE41" s="32">
        <f>IF('Attendance Sheet'!AB81="y",'Attendance Sheet'!$I$2+13,"")</f>
      </c>
      <c r="AF41" s="32">
        <f>IF('Attendance Sheet'!AC81="y",'Attendance Sheet'!$I$2+14,"")</f>
      </c>
      <c r="AG41" s="32">
        <f>IF('Attendance Sheet'!AD81="y",'Attendance Sheet'!$I$2+15,"")</f>
      </c>
      <c r="AH41" s="32">
        <f>IF('Attendance Sheet'!AE81="y",'Attendance Sheet'!$I$2+16,"")</f>
      </c>
      <c r="AI41" s="32">
        <f>IF('Attendance Sheet'!AF81="y",'Attendance Sheet'!$I$2+17,"")</f>
      </c>
      <c r="AJ41" s="32">
        <f>IF('Attendance Sheet'!AG81="y",'Attendance Sheet'!$I$2+18,"")</f>
      </c>
      <c r="AK41" s="32">
        <f>IF('Attendance Sheet'!AH81="y",'Attendance Sheet'!$I$2+19,"")</f>
      </c>
      <c r="AL41" s="32">
        <f>IF('Attendance Sheet'!AI81="y",'Attendance Sheet'!$I$2+20,"")</f>
      </c>
      <c r="AM41" s="32">
        <f>IF('Attendance Sheet'!AJ81="y",'Attendance Sheet'!$I$2+21,"")</f>
      </c>
      <c r="AN41" s="32">
        <f>IF('Attendance Sheet'!AK81="y",'Attendance Sheet'!$I$2+22,"")</f>
      </c>
      <c r="AO41" s="32">
        <f>IF('Attendance Sheet'!AL81="y",'Attendance Sheet'!$I$2+23,"")</f>
      </c>
      <c r="AP41" s="32">
        <f>IF('Attendance Sheet'!AM81="y",'Attendance Sheet'!$I$2+24,"")</f>
      </c>
      <c r="AQ41" s="32">
        <f>IF('Attendance Sheet'!AN81="y",'Attendance Sheet'!$I$2+25,"")</f>
      </c>
      <c r="AR41" s="32">
        <f>IF('Attendance Sheet'!AO81="y",'Attendance Sheet'!$I$2+26,"")</f>
      </c>
      <c r="AS41" s="32">
        <f>IF('Attendance Sheet'!AP81="y",'Attendance Sheet'!$I$2+27,"")</f>
      </c>
      <c r="AT41" s="32">
        <f>IF('Attendance Sheet'!AQ81="y",'Attendance Sheet'!$I$2+28,"")</f>
      </c>
      <c r="AU41" s="32">
        <f>IF('Attendance Sheet'!AR81="y",'Attendance Sheet'!$I$2+29,"")</f>
      </c>
      <c r="AV41" s="32">
        <f>IF('Attendance Sheet'!AS81="y",'Attendance Sheet'!$I$2+30,"")</f>
      </c>
    </row>
    <row r="42" spans="18:48" ht="12.75">
      <c r="R42" s="32">
        <f>IF('Attendance Sheet'!O82="y",'Attendance Sheet'!$I$2,"")</f>
      </c>
      <c r="S42" s="32">
        <f>IF('Attendance Sheet'!P82="y",'Attendance Sheet'!$I$2+1,"")</f>
      </c>
      <c r="T42" s="32">
        <f>IF('Attendance Sheet'!Q82="y",'Attendance Sheet'!$I$2+2,"")</f>
      </c>
      <c r="U42" s="32">
        <f>IF('Attendance Sheet'!R82="y",'Attendance Sheet'!$I$2+3,"")</f>
      </c>
      <c r="V42" s="32">
        <f>IF('Attendance Sheet'!S82="y",'Attendance Sheet'!$I$2+4,"")</f>
      </c>
      <c r="W42" s="32">
        <f>IF('Attendance Sheet'!T82="y",'Attendance Sheet'!$I$2+5,"")</f>
      </c>
      <c r="X42" s="32">
        <f>IF('Attendance Sheet'!U82="y",'Attendance Sheet'!$I$2+6,"")</f>
      </c>
      <c r="Y42" s="32">
        <f>IF('Attendance Sheet'!V82="y",'Attendance Sheet'!$I$2+7,"")</f>
      </c>
      <c r="Z42" s="32">
        <f>IF('Attendance Sheet'!W82="y",'Attendance Sheet'!$I$2+8,"")</f>
      </c>
      <c r="AA42" s="32">
        <f>IF('Attendance Sheet'!X82="y",'Attendance Sheet'!$I$2+9,"")</f>
      </c>
      <c r="AB42" s="32">
        <f>IF('Attendance Sheet'!Y82="y",'Attendance Sheet'!$I$2+10,"")</f>
      </c>
      <c r="AC42" s="32">
        <f>IF('Attendance Sheet'!Z82="y",'Attendance Sheet'!$I$2+11,"")</f>
      </c>
      <c r="AD42" s="32">
        <f>IF('Attendance Sheet'!AA82="y",'Attendance Sheet'!$I$2+12,"")</f>
      </c>
      <c r="AE42" s="32">
        <f>IF('Attendance Sheet'!AB82="y",'Attendance Sheet'!$I$2+13,"")</f>
      </c>
      <c r="AF42" s="32">
        <f>IF('Attendance Sheet'!AC82="y",'Attendance Sheet'!$I$2+14,"")</f>
      </c>
      <c r="AG42" s="32">
        <f>IF('Attendance Sheet'!AD82="y",'Attendance Sheet'!$I$2+15,"")</f>
      </c>
      <c r="AH42" s="32">
        <f>IF('Attendance Sheet'!AE82="y",'Attendance Sheet'!$I$2+16,"")</f>
      </c>
      <c r="AI42" s="32">
        <f>IF('Attendance Sheet'!AF82="y",'Attendance Sheet'!$I$2+17,"")</f>
      </c>
      <c r="AJ42" s="32">
        <f>IF('Attendance Sheet'!AG82="y",'Attendance Sheet'!$I$2+18,"")</f>
      </c>
      <c r="AK42" s="32">
        <f>IF('Attendance Sheet'!AH82="y",'Attendance Sheet'!$I$2+19,"")</f>
      </c>
      <c r="AL42" s="32">
        <f>IF('Attendance Sheet'!AI82="y",'Attendance Sheet'!$I$2+20,"")</f>
      </c>
      <c r="AM42" s="32">
        <f>IF('Attendance Sheet'!AJ82="y",'Attendance Sheet'!$I$2+21,"")</f>
      </c>
      <c r="AN42" s="32">
        <f>IF('Attendance Sheet'!AK82="y",'Attendance Sheet'!$I$2+22,"")</f>
      </c>
      <c r="AO42" s="32">
        <f>IF('Attendance Sheet'!AL82="y",'Attendance Sheet'!$I$2+23,"")</f>
      </c>
      <c r="AP42" s="32">
        <f>IF('Attendance Sheet'!AM82="y",'Attendance Sheet'!$I$2+24,"")</f>
      </c>
      <c r="AQ42" s="32">
        <f>IF('Attendance Sheet'!AN82="y",'Attendance Sheet'!$I$2+25,"")</f>
      </c>
      <c r="AR42" s="32">
        <f>IF('Attendance Sheet'!AO82="y",'Attendance Sheet'!$I$2+26,"")</f>
      </c>
      <c r="AS42" s="32">
        <f>IF('Attendance Sheet'!AP82="y",'Attendance Sheet'!$I$2+27,"")</f>
      </c>
      <c r="AT42" s="32">
        <f>IF('Attendance Sheet'!AQ82="y",'Attendance Sheet'!$I$2+28,"")</f>
      </c>
      <c r="AU42" s="32">
        <f>IF('Attendance Sheet'!AR82="y",'Attendance Sheet'!$I$2+29,"")</f>
      </c>
      <c r="AV42" s="32">
        <f>IF('Attendance Sheet'!AS82="y",'Attendance Sheet'!$I$2+30,"")</f>
      </c>
    </row>
    <row r="43" spans="18:48" ht="12.75">
      <c r="R43" s="32">
        <f>IF('Attendance Sheet'!O83="y",'Attendance Sheet'!$I$2,"")</f>
      </c>
      <c r="S43" s="32">
        <f>IF('Attendance Sheet'!P83="y",'Attendance Sheet'!$I$2+1,"")</f>
      </c>
      <c r="T43" s="32">
        <f>IF('Attendance Sheet'!Q83="y",'Attendance Sheet'!$I$2+2,"")</f>
      </c>
      <c r="U43" s="32">
        <f>IF('Attendance Sheet'!R83="y",'Attendance Sheet'!$I$2+3,"")</f>
      </c>
      <c r="V43" s="32">
        <f>IF('Attendance Sheet'!S83="y",'Attendance Sheet'!$I$2+4,"")</f>
      </c>
      <c r="W43" s="32">
        <f>IF('Attendance Sheet'!T83="y",'Attendance Sheet'!$I$2+5,"")</f>
      </c>
      <c r="X43" s="32">
        <f>IF('Attendance Sheet'!U83="y",'Attendance Sheet'!$I$2+6,"")</f>
      </c>
      <c r="Y43" s="32">
        <f>IF('Attendance Sheet'!V83="y",'Attendance Sheet'!$I$2+7,"")</f>
      </c>
      <c r="Z43" s="32">
        <f>IF('Attendance Sheet'!W83="y",'Attendance Sheet'!$I$2+8,"")</f>
      </c>
      <c r="AA43" s="32">
        <f>IF('Attendance Sheet'!X83="y",'Attendance Sheet'!$I$2+9,"")</f>
      </c>
      <c r="AB43" s="32">
        <f>IF('Attendance Sheet'!Y83="y",'Attendance Sheet'!$I$2+10,"")</f>
      </c>
      <c r="AC43" s="32">
        <f>IF('Attendance Sheet'!Z83="y",'Attendance Sheet'!$I$2+11,"")</f>
      </c>
      <c r="AD43" s="32">
        <f>IF('Attendance Sheet'!AA83="y",'Attendance Sheet'!$I$2+12,"")</f>
      </c>
      <c r="AE43" s="32">
        <f>IF('Attendance Sheet'!AB83="y",'Attendance Sheet'!$I$2+13,"")</f>
      </c>
      <c r="AF43" s="32">
        <f>IF('Attendance Sheet'!AC83="y",'Attendance Sheet'!$I$2+14,"")</f>
      </c>
      <c r="AG43" s="32">
        <f>IF('Attendance Sheet'!AD83="y",'Attendance Sheet'!$I$2+15,"")</f>
      </c>
      <c r="AH43" s="32">
        <f>IF('Attendance Sheet'!AE83="y",'Attendance Sheet'!$I$2+16,"")</f>
      </c>
      <c r="AI43" s="32">
        <f>IF('Attendance Sheet'!AF83="y",'Attendance Sheet'!$I$2+17,"")</f>
      </c>
      <c r="AJ43" s="32">
        <f>IF('Attendance Sheet'!AG83="y",'Attendance Sheet'!$I$2+18,"")</f>
      </c>
      <c r="AK43" s="32">
        <f>IF('Attendance Sheet'!AH83="y",'Attendance Sheet'!$I$2+19,"")</f>
      </c>
      <c r="AL43" s="32">
        <f>IF('Attendance Sheet'!AI83="y",'Attendance Sheet'!$I$2+20,"")</f>
      </c>
      <c r="AM43" s="32">
        <f>IF('Attendance Sheet'!AJ83="y",'Attendance Sheet'!$I$2+21,"")</f>
      </c>
      <c r="AN43" s="32">
        <f>IF('Attendance Sheet'!AK83="y",'Attendance Sheet'!$I$2+22,"")</f>
      </c>
      <c r="AO43" s="32">
        <f>IF('Attendance Sheet'!AL83="y",'Attendance Sheet'!$I$2+23,"")</f>
      </c>
      <c r="AP43" s="32">
        <f>IF('Attendance Sheet'!AM83="y",'Attendance Sheet'!$I$2+24,"")</f>
      </c>
      <c r="AQ43" s="32">
        <f>IF('Attendance Sheet'!AN83="y",'Attendance Sheet'!$I$2+25,"")</f>
      </c>
      <c r="AR43" s="32">
        <f>IF('Attendance Sheet'!AO83="y",'Attendance Sheet'!$I$2+26,"")</f>
      </c>
      <c r="AS43" s="32">
        <f>IF('Attendance Sheet'!AP83="y",'Attendance Sheet'!$I$2+27,"")</f>
      </c>
      <c r="AT43" s="32">
        <f>IF('Attendance Sheet'!AQ83="y",'Attendance Sheet'!$I$2+28,"")</f>
      </c>
      <c r="AU43" s="32">
        <f>IF('Attendance Sheet'!AR83="y",'Attendance Sheet'!$I$2+29,"")</f>
      </c>
      <c r="AV43" s="32">
        <f>IF('Attendance Sheet'!AS83="y",'Attendance Sheet'!$I$2+30,"")</f>
      </c>
    </row>
    <row r="44" spans="18:48" ht="12.75">
      <c r="R44" s="32">
        <f>IF('Attendance Sheet'!O84="y",'Attendance Sheet'!$I$2,"")</f>
      </c>
      <c r="S44" s="32">
        <f>IF('Attendance Sheet'!P84="y",'Attendance Sheet'!$I$2+1,"")</f>
      </c>
      <c r="T44" s="32">
        <f>IF('Attendance Sheet'!Q84="y",'Attendance Sheet'!$I$2+2,"")</f>
      </c>
      <c r="U44" s="32">
        <f>IF('Attendance Sheet'!R84="y",'Attendance Sheet'!$I$2+3,"")</f>
      </c>
      <c r="V44" s="32">
        <f>IF('Attendance Sheet'!S84="y",'Attendance Sheet'!$I$2+4,"")</f>
      </c>
      <c r="W44" s="32">
        <f>IF('Attendance Sheet'!T84="y",'Attendance Sheet'!$I$2+5,"")</f>
      </c>
      <c r="X44" s="32">
        <f>IF('Attendance Sheet'!U84="y",'Attendance Sheet'!$I$2+6,"")</f>
      </c>
      <c r="Y44" s="32">
        <f>IF('Attendance Sheet'!V84="y",'Attendance Sheet'!$I$2+7,"")</f>
      </c>
      <c r="Z44" s="32">
        <f>IF('Attendance Sheet'!W84="y",'Attendance Sheet'!$I$2+8,"")</f>
      </c>
      <c r="AA44" s="32">
        <f>IF('Attendance Sheet'!X84="y",'Attendance Sheet'!$I$2+9,"")</f>
      </c>
      <c r="AB44" s="32">
        <f>IF('Attendance Sheet'!Y84="y",'Attendance Sheet'!$I$2+10,"")</f>
      </c>
      <c r="AC44" s="32">
        <f>IF('Attendance Sheet'!Z84="y",'Attendance Sheet'!$I$2+11,"")</f>
      </c>
      <c r="AD44" s="32">
        <f>IF('Attendance Sheet'!AA84="y",'Attendance Sheet'!$I$2+12,"")</f>
      </c>
      <c r="AE44" s="32">
        <f>IF('Attendance Sheet'!AB84="y",'Attendance Sheet'!$I$2+13,"")</f>
      </c>
      <c r="AF44" s="32">
        <f>IF('Attendance Sheet'!AC84="y",'Attendance Sheet'!$I$2+14,"")</f>
      </c>
      <c r="AG44" s="32">
        <f>IF('Attendance Sheet'!AD84="y",'Attendance Sheet'!$I$2+15,"")</f>
      </c>
      <c r="AH44" s="32">
        <f>IF('Attendance Sheet'!AE84="y",'Attendance Sheet'!$I$2+16,"")</f>
      </c>
      <c r="AI44" s="32">
        <f>IF('Attendance Sheet'!AF84="y",'Attendance Sheet'!$I$2+17,"")</f>
      </c>
      <c r="AJ44" s="32">
        <f>IF('Attendance Sheet'!AG84="y",'Attendance Sheet'!$I$2+18,"")</f>
      </c>
      <c r="AK44" s="32">
        <f>IF('Attendance Sheet'!AH84="y",'Attendance Sheet'!$I$2+19,"")</f>
      </c>
      <c r="AL44" s="32">
        <f>IF('Attendance Sheet'!AI84="y",'Attendance Sheet'!$I$2+20,"")</f>
      </c>
      <c r="AM44" s="32">
        <f>IF('Attendance Sheet'!AJ84="y",'Attendance Sheet'!$I$2+21,"")</f>
      </c>
      <c r="AN44" s="32">
        <f>IF('Attendance Sheet'!AK84="y",'Attendance Sheet'!$I$2+22,"")</f>
      </c>
      <c r="AO44" s="32">
        <f>IF('Attendance Sheet'!AL84="y",'Attendance Sheet'!$I$2+23,"")</f>
      </c>
      <c r="AP44" s="32">
        <f>IF('Attendance Sheet'!AM84="y",'Attendance Sheet'!$I$2+24,"")</f>
      </c>
      <c r="AQ44" s="32">
        <f>IF('Attendance Sheet'!AN84="y",'Attendance Sheet'!$I$2+25,"")</f>
      </c>
      <c r="AR44" s="32">
        <f>IF('Attendance Sheet'!AO84="y",'Attendance Sheet'!$I$2+26,"")</f>
      </c>
      <c r="AS44" s="32">
        <f>IF('Attendance Sheet'!AP84="y",'Attendance Sheet'!$I$2+27,"")</f>
      </c>
      <c r="AT44" s="32">
        <f>IF('Attendance Sheet'!AQ84="y",'Attendance Sheet'!$I$2+28,"")</f>
      </c>
      <c r="AU44" s="32">
        <f>IF('Attendance Sheet'!AR84="y",'Attendance Sheet'!$I$2+29,"")</f>
      </c>
      <c r="AV44" s="32">
        <f>IF('Attendance Sheet'!AS84="y",'Attendance Sheet'!$I$2+30,"")</f>
      </c>
    </row>
    <row r="45" spans="18:48" ht="12.75">
      <c r="R45" s="32">
        <f>IF('Attendance Sheet'!O85="y",'Attendance Sheet'!$I$2,"")</f>
      </c>
      <c r="S45" s="32">
        <f>IF('Attendance Sheet'!P85="y",'Attendance Sheet'!$I$2+1,"")</f>
      </c>
      <c r="T45" s="32">
        <f>IF('Attendance Sheet'!Q85="y",'Attendance Sheet'!$I$2+2,"")</f>
      </c>
      <c r="U45" s="32">
        <f>IF('Attendance Sheet'!R85="y",'Attendance Sheet'!$I$2+3,"")</f>
      </c>
      <c r="V45" s="32">
        <f>IF('Attendance Sheet'!S85="y",'Attendance Sheet'!$I$2+4,"")</f>
      </c>
      <c r="W45" s="32">
        <f>IF('Attendance Sheet'!T85="y",'Attendance Sheet'!$I$2+5,"")</f>
      </c>
      <c r="X45" s="32">
        <f>IF('Attendance Sheet'!U85="y",'Attendance Sheet'!$I$2+6,"")</f>
      </c>
      <c r="Y45" s="32">
        <f>IF('Attendance Sheet'!V85="y",'Attendance Sheet'!$I$2+7,"")</f>
      </c>
      <c r="Z45" s="32">
        <f>IF('Attendance Sheet'!W85="y",'Attendance Sheet'!$I$2+8,"")</f>
      </c>
      <c r="AA45" s="32">
        <f>IF('Attendance Sheet'!X85="y",'Attendance Sheet'!$I$2+9,"")</f>
      </c>
      <c r="AB45" s="32">
        <f>IF('Attendance Sheet'!Y85="y",'Attendance Sheet'!$I$2+10,"")</f>
      </c>
      <c r="AC45" s="32">
        <f>IF('Attendance Sheet'!Z85="y",'Attendance Sheet'!$I$2+11,"")</f>
      </c>
      <c r="AD45" s="32">
        <f>IF('Attendance Sheet'!AA85="y",'Attendance Sheet'!$I$2+12,"")</f>
      </c>
      <c r="AE45" s="32">
        <f>IF('Attendance Sheet'!AB85="y",'Attendance Sheet'!$I$2+13,"")</f>
      </c>
      <c r="AF45" s="32">
        <f>IF('Attendance Sheet'!AC85="y",'Attendance Sheet'!$I$2+14,"")</f>
      </c>
      <c r="AG45" s="32">
        <f>IF('Attendance Sheet'!AD85="y",'Attendance Sheet'!$I$2+15,"")</f>
      </c>
      <c r="AH45" s="32">
        <f>IF('Attendance Sheet'!AE85="y",'Attendance Sheet'!$I$2+16,"")</f>
      </c>
      <c r="AI45" s="32">
        <f>IF('Attendance Sheet'!AF85="y",'Attendance Sheet'!$I$2+17,"")</f>
      </c>
      <c r="AJ45" s="32">
        <f>IF('Attendance Sheet'!AG85="y",'Attendance Sheet'!$I$2+18,"")</f>
      </c>
      <c r="AK45" s="32">
        <f>IF('Attendance Sheet'!AH85="y",'Attendance Sheet'!$I$2+19,"")</f>
      </c>
      <c r="AL45" s="32">
        <f>IF('Attendance Sheet'!AI85="y",'Attendance Sheet'!$I$2+20,"")</f>
      </c>
      <c r="AM45" s="32">
        <f>IF('Attendance Sheet'!AJ85="y",'Attendance Sheet'!$I$2+21,"")</f>
      </c>
      <c r="AN45" s="32">
        <f>IF('Attendance Sheet'!AK85="y",'Attendance Sheet'!$I$2+22,"")</f>
      </c>
      <c r="AO45" s="32">
        <f>IF('Attendance Sheet'!AL85="y",'Attendance Sheet'!$I$2+23,"")</f>
      </c>
      <c r="AP45" s="32">
        <f>IF('Attendance Sheet'!AM85="y",'Attendance Sheet'!$I$2+24,"")</f>
      </c>
      <c r="AQ45" s="32">
        <f>IF('Attendance Sheet'!AN85="y",'Attendance Sheet'!$I$2+25,"")</f>
      </c>
      <c r="AR45" s="32">
        <f>IF('Attendance Sheet'!AO85="y",'Attendance Sheet'!$I$2+26,"")</f>
      </c>
      <c r="AS45" s="32">
        <f>IF('Attendance Sheet'!AP85="y",'Attendance Sheet'!$I$2+27,"")</f>
      </c>
      <c r="AT45" s="32">
        <f>IF('Attendance Sheet'!AQ85="y",'Attendance Sheet'!$I$2+28,"")</f>
      </c>
      <c r="AU45" s="32">
        <f>IF('Attendance Sheet'!AR85="y",'Attendance Sheet'!$I$2+29,"")</f>
      </c>
      <c r="AV45" s="32">
        <f>IF('Attendance Sheet'!AS85="y",'Attendance Sheet'!$I$2+30,"")</f>
      </c>
    </row>
    <row r="46" spans="18:48" ht="12.75">
      <c r="R46" s="32">
        <f>IF('Attendance Sheet'!O86="y",'Attendance Sheet'!$I$2,"")</f>
      </c>
      <c r="S46" s="32">
        <f>IF('Attendance Sheet'!P86="y",'Attendance Sheet'!$I$2+1,"")</f>
      </c>
      <c r="T46" s="32">
        <f>IF('Attendance Sheet'!Q86="y",'Attendance Sheet'!$I$2+2,"")</f>
      </c>
      <c r="U46" s="32">
        <f>IF('Attendance Sheet'!R86="y",'Attendance Sheet'!$I$2+3,"")</f>
      </c>
      <c r="V46" s="32">
        <f>IF('Attendance Sheet'!S86="y",'Attendance Sheet'!$I$2+4,"")</f>
      </c>
      <c r="W46" s="32">
        <f>IF('Attendance Sheet'!T86="y",'Attendance Sheet'!$I$2+5,"")</f>
      </c>
      <c r="X46" s="32">
        <f>IF('Attendance Sheet'!U86="y",'Attendance Sheet'!$I$2+6,"")</f>
      </c>
      <c r="Y46" s="32">
        <f>IF('Attendance Sheet'!V86="y",'Attendance Sheet'!$I$2+7,"")</f>
      </c>
      <c r="Z46" s="32">
        <f>IF('Attendance Sheet'!W86="y",'Attendance Sheet'!$I$2+8,"")</f>
      </c>
      <c r="AA46" s="32">
        <f>IF('Attendance Sheet'!X86="y",'Attendance Sheet'!$I$2+9,"")</f>
      </c>
      <c r="AB46" s="32">
        <f>IF('Attendance Sheet'!Y86="y",'Attendance Sheet'!$I$2+10,"")</f>
      </c>
      <c r="AC46" s="32">
        <f>IF('Attendance Sheet'!Z86="y",'Attendance Sheet'!$I$2+11,"")</f>
      </c>
      <c r="AD46" s="32">
        <f>IF('Attendance Sheet'!AA86="y",'Attendance Sheet'!$I$2+12,"")</f>
      </c>
      <c r="AE46" s="32">
        <f>IF('Attendance Sheet'!AB86="y",'Attendance Sheet'!$I$2+13,"")</f>
      </c>
      <c r="AF46" s="32">
        <f>IF('Attendance Sheet'!AC86="y",'Attendance Sheet'!$I$2+14,"")</f>
      </c>
      <c r="AG46" s="32">
        <f>IF('Attendance Sheet'!AD86="y",'Attendance Sheet'!$I$2+15,"")</f>
      </c>
      <c r="AH46" s="32">
        <f>IF('Attendance Sheet'!AE86="y",'Attendance Sheet'!$I$2+16,"")</f>
      </c>
      <c r="AI46" s="32">
        <f>IF('Attendance Sheet'!AF86="y",'Attendance Sheet'!$I$2+17,"")</f>
      </c>
      <c r="AJ46" s="32">
        <f>IF('Attendance Sheet'!AG86="y",'Attendance Sheet'!$I$2+18,"")</f>
      </c>
      <c r="AK46" s="32">
        <f>IF('Attendance Sheet'!AH86="y",'Attendance Sheet'!$I$2+19,"")</f>
      </c>
      <c r="AL46" s="32">
        <f>IF('Attendance Sheet'!AI86="y",'Attendance Sheet'!$I$2+20,"")</f>
      </c>
      <c r="AM46" s="32">
        <f>IF('Attendance Sheet'!AJ86="y",'Attendance Sheet'!$I$2+21,"")</f>
      </c>
      <c r="AN46" s="32">
        <f>IF('Attendance Sheet'!AK86="y",'Attendance Sheet'!$I$2+22,"")</f>
      </c>
      <c r="AO46" s="32">
        <f>IF('Attendance Sheet'!AL86="y",'Attendance Sheet'!$I$2+23,"")</f>
      </c>
      <c r="AP46" s="32">
        <f>IF('Attendance Sheet'!AM86="y",'Attendance Sheet'!$I$2+24,"")</f>
      </c>
      <c r="AQ46" s="32">
        <f>IF('Attendance Sheet'!AN86="y",'Attendance Sheet'!$I$2+25,"")</f>
      </c>
      <c r="AR46" s="32">
        <f>IF('Attendance Sheet'!AO86="y",'Attendance Sheet'!$I$2+26,"")</f>
      </c>
      <c r="AS46" s="32">
        <f>IF('Attendance Sheet'!AP86="y",'Attendance Sheet'!$I$2+27,"")</f>
      </c>
      <c r="AT46" s="32">
        <f>IF('Attendance Sheet'!AQ86="y",'Attendance Sheet'!$I$2+28,"")</f>
      </c>
      <c r="AU46" s="32">
        <f>IF('Attendance Sheet'!AR86="y",'Attendance Sheet'!$I$2+29,"")</f>
      </c>
      <c r="AV46" s="32">
        <f>IF('Attendance Sheet'!AS86="y",'Attendance Sheet'!$I$2+30,"")</f>
      </c>
    </row>
    <row r="47" spans="18:48" ht="12.75">
      <c r="R47" s="32">
        <f>IF('Attendance Sheet'!O87="y",'Attendance Sheet'!$I$2,"")</f>
      </c>
      <c r="S47" s="32">
        <f>IF('Attendance Sheet'!P87="y",'Attendance Sheet'!$I$2+1,"")</f>
      </c>
      <c r="T47" s="32">
        <f>IF('Attendance Sheet'!Q87="y",'Attendance Sheet'!$I$2+2,"")</f>
      </c>
      <c r="U47" s="32">
        <f>IF('Attendance Sheet'!R87="y",'Attendance Sheet'!$I$2+3,"")</f>
      </c>
      <c r="V47" s="32">
        <f>IF('Attendance Sheet'!S87="y",'Attendance Sheet'!$I$2+4,"")</f>
      </c>
      <c r="W47" s="32">
        <f>IF('Attendance Sheet'!T87="y",'Attendance Sheet'!$I$2+5,"")</f>
      </c>
      <c r="X47" s="32">
        <f>IF('Attendance Sheet'!U87="y",'Attendance Sheet'!$I$2+6,"")</f>
      </c>
      <c r="Y47" s="32">
        <f>IF('Attendance Sheet'!V87="y",'Attendance Sheet'!$I$2+7,"")</f>
      </c>
      <c r="Z47" s="32">
        <f>IF('Attendance Sheet'!W87="y",'Attendance Sheet'!$I$2+8,"")</f>
      </c>
      <c r="AA47" s="32">
        <f>IF('Attendance Sheet'!X87="y",'Attendance Sheet'!$I$2+9,"")</f>
      </c>
      <c r="AB47" s="32">
        <f>IF('Attendance Sheet'!Y87="y",'Attendance Sheet'!$I$2+10,"")</f>
      </c>
      <c r="AC47" s="32">
        <f>IF('Attendance Sheet'!Z87="y",'Attendance Sheet'!$I$2+11,"")</f>
      </c>
      <c r="AD47" s="32">
        <f>IF('Attendance Sheet'!AA87="y",'Attendance Sheet'!$I$2+12,"")</f>
      </c>
      <c r="AE47" s="32">
        <f>IF('Attendance Sheet'!AB87="y",'Attendance Sheet'!$I$2+13,"")</f>
      </c>
      <c r="AF47" s="32">
        <f>IF('Attendance Sheet'!AC87="y",'Attendance Sheet'!$I$2+14,"")</f>
      </c>
      <c r="AG47" s="32">
        <f>IF('Attendance Sheet'!AD87="y",'Attendance Sheet'!$I$2+15,"")</f>
      </c>
      <c r="AH47" s="32">
        <f>IF('Attendance Sheet'!AE87="y",'Attendance Sheet'!$I$2+16,"")</f>
      </c>
      <c r="AI47" s="32">
        <f>IF('Attendance Sheet'!AF87="y",'Attendance Sheet'!$I$2+17,"")</f>
      </c>
      <c r="AJ47" s="32">
        <f>IF('Attendance Sheet'!AG87="y",'Attendance Sheet'!$I$2+18,"")</f>
      </c>
      <c r="AK47" s="32">
        <f>IF('Attendance Sheet'!AH87="y",'Attendance Sheet'!$I$2+19,"")</f>
      </c>
      <c r="AL47" s="32">
        <f>IF('Attendance Sheet'!AI87="y",'Attendance Sheet'!$I$2+20,"")</f>
      </c>
      <c r="AM47" s="32">
        <f>IF('Attendance Sheet'!AJ87="y",'Attendance Sheet'!$I$2+21,"")</f>
      </c>
      <c r="AN47" s="32">
        <f>IF('Attendance Sheet'!AK87="y",'Attendance Sheet'!$I$2+22,"")</f>
      </c>
      <c r="AO47" s="32">
        <f>IF('Attendance Sheet'!AL87="y",'Attendance Sheet'!$I$2+23,"")</f>
      </c>
      <c r="AP47" s="32">
        <f>IF('Attendance Sheet'!AM87="y",'Attendance Sheet'!$I$2+24,"")</f>
      </c>
      <c r="AQ47" s="32">
        <f>IF('Attendance Sheet'!AN87="y",'Attendance Sheet'!$I$2+25,"")</f>
      </c>
      <c r="AR47" s="32">
        <f>IF('Attendance Sheet'!AO87="y",'Attendance Sheet'!$I$2+26,"")</f>
      </c>
      <c r="AS47" s="32">
        <f>IF('Attendance Sheet'!AP87="y",'Attendance Sheet'!$I$2+27,"")</f>
      </c>
      <c r="AT47" s="32">
        <f>IF('Attendance Sheet'!AQ87="y",'Attendance Sheet'!$I$2+28,"")</f>
      </c>
      <c r="AU47" s="32">
        <f>IF('Attendance Sheet'!AR87="y",'Attendance Sheet'!$I$2+29,"")</f>
      </c>
      <c r="AV47" s="32">
        <f>IF('Attendance Sheet'!AS87="y",'Attendance Sheet'!$I$2+30,"")</f>
      </c>
    </row>
    <row r="48" spans="18:48" ht="12.75">
      <c r="R48" s="32">
        <f>IF('Attendance Sheet'!O88="y",'Attendance Sheet'!$I$2,"")</f>
      </c>
      <c r="S48" s="32">
        <f>IF('Attendance Sheet'!P88="y",'Attendance Sheet'!$I$2+1,"")</f>
      </c>
      <c r="T48" s="32">
        <f>IF('Attendance Sheet'!Q88="y",'Attendance Sheet'!$I$2+2,"")</f>
      </c>
      <c r="U48" s="32">
        <f>IF('Attendance Sheet'!R88="y",'Attendance Sheet'!$I$2+3,"")</f>
      </c>
      <c r="V48" s="32">
        <f>IF('Attendance Sheet'!S88="y",'Attendance Sheet'!$I$2+4,"")</f>
      </c>
      <c r="W48" s="32">
        <f>IF('Attendance Sheet'!T88="y",'Attendance Sheet'!$I$2+5,"")</f>
      </c>
      <c r="X48" s="32">
        <f>IF('Attendance Sheet'!U88="y",'Attendance Sheet'!$I$2+6,"")</f>
      </c>
      <c r="Y48" s="32">
        <f>IF('Attendance Sheet'!V88="y",'Attendance Sheet'!$I$2+7,"")</f>
      </c>
      <c r="Z48" s="32">
        <f>IF('Attendance Sheet'!W88="y",'Attendance Sheet'!$I$2+8,"")</f>
      </c>
      <c r="AA48" s="32">
        <f>IF('Attendance Sheet'!X88="y",'Attendance Sheet'!$I$2+9,"")</f>
      </c>
      <c r="AB48" s="32">
        <f>IF('Attendance Sheet'!Y88="y",'Attendance Sheet'!$I$2+10,"")</f>
      </c>
      <c r="AC48" s="32">
        <f>IF('Attendance Sheet'!Z88="y",'Attendance Sheet'!$I$2+11,"")</f>
      </c>
      <c r="AD48" s="32">
        <f>IF('Attendance Sheet'!AA88="y",'Attendance Sheet'!$I$2+12,"")</f>
      </c>
      <c r="AE48" s="32">
        <f>IF('Attendance Sheet'!AB88="y",'Attendance Sheet'!$I$2+13,"")</f>
      </c>
      <c r="AF48" s="32">
        <f>IF('Attendance Sheet'!AC88="y",'Attendance Sheet'!$I$2+14,"")</f>
      </c>
      <c r="AG48" s="32">
        <f>IF('Attendance Sheet'!AD88="y",'Attendance Sheet'!$I$2+15,"")</f>
      </c>
      <c r="AH48" s="32">
        <f>IF('Attendance Sheet'!AE88="y",'Attendance Sheet'!$I$2+16,"")</f>
      </c>
      <c r="AI48" s="32">
        <f>IF('Attendance Sheet'!AF88="y",'Attendance Sheet'!$I$2+17,"")</f>
      </c>
      <c r="AJ48" s="32">
        <f>IF('Attendance Sheet'!AG88="y",'Attendance Sheet'!$I$2+18,"")</f>
      </c>
      <c r="AK48" s="32">
        <f>IF('Attendance Sheet'!AH88="y",'Attendance Sheet'!$I$2+19,"")</f>
      </c>
      <c r="AL48" s="32">
        <f>IF('Attendance Sheet'!AI88="y",'Attendance Sheet'!$I$2+20,"")</f>
      </c>
      <c r="AM48" s="32">
        <f>IF('Attendance Sheet'!AJ88="y",'Attendance Sheet'!$I$2+21,"")</f>
      </c>
      <c r="AN48" s="32">
        <f>IF('Attendance Sheet'!AK88="y",'Attendance Sheet'!$I$2+22,"")</f>
      </c>
      <c r="AO48" s="32">
        <f>IF('Attendance Sheet'!AL88="y",'Attendance Sheet'!$I$2+23,"")</f>
      </c>
      <c r="AP48" s="32">
        <f>IF('Attendance Sheet'!AM88="y",'Attendance Sheet'!$I$2+24,"")</f>
      </c>
      <c r="AQ48" s="32">
        <f>IF('Attendance Sheet'!AN88="y",'Attendance Sheet'!$I$2+25,"")</f>
      </c>
      <c r="AR48" s="32">
        <f>IF('Attendance Sheet'!AO88="y",'Attendance Sheet'!$I$2+26,"")</f>
      </c>
      <c r="AS48" s="32">
        <f>IF('Attendance Sheet'!AP88="y",'Attendance Sheet'!$I$2+27,"")</f>
      </c>
      <c r="AT48" s="32">
        <f>IF('Attendance Sheet'!AQ88="y",'Attendance Sheet'!$I$2+28,"")</f>
      </c>
      <c r="AU48" s="32">
        <f>IF('Attendance Sheet'!AR88="y",'Attendance Sheet'!$I$2+29,"")</f>
      </c>
      <c r="AV48" s="32">
        <f>IF('Attendance Sheet'!AS88="y",'Attendance Sheet'!$I$2+30,"")</f>
      </c>
    </row>
    <row r="49" spans="18:48" ht="12.75">
      <c r="R49" s="32">
        <f>IF('Attendance Sheet'!O89="y",'Attendance Sheet'!$I$2,"")</f>
      </c>
      <c r="S49" s="32">
        <f>IF('Attendance Sheet'!P89="y",'Attendance Sheet'!$I$2+1,"")</f>
      </c>
      <c r="T49" s="32">
        <f>IF('Attendance Sheet'!Q89="y",'Attendance Sheet'!$I$2+2,"")</f>
      </c>
      <c r="U49" s="32">
        <f>IF('Attendance Sheet'!R89="y",'Attendance Sheet'!$I$2+3,"")</f>
      </c>
      <c r="V49" s="32">
        <f>IF('Attendance Sheet'!S89="y",'Attendance Sheet'!$I$2+4,"")</f>
      </c>
      <c r="W49" s="32">
        <f>IF('Attendance Sheet'!T89="y",'Attendance Sheet'!$I$2+5,"")</f>
      </c>
      <c r="X49" s="32">
        <f>IF('Attendance Sheet'!U89="y",'Attendance Sheet'!$I$2+6,"")</f>
      </c>
      <c r="Y49" s="32">
        <f>IF('Attendance Sheet'!V89="y",'Attendance Sheet'!$I$2+7,"")</f>
      </c>
      <c r="Z49" s="32">
        <f>IF('Attendance Sheet'!W89="y",'Attendance Sheet'!$I$2+8,"")</f>
      </c>
      <c r="AA49" s="32">
        <f>IF('Attendance Sheet'!X89="y",'Attendance Sheet'!$I$2+9,"")</f>
      </c>
      <c r="AB49" s="32">
        <f>IF('Attendance Sheet'!Y89="y",'Attendance Sheet'!$I$2+10,"")</f>
      </c>
      <c r="AC49" s="32">
        <f>IF('Attendance Sheet'!Z89="y",'Attendance Sheet'!$I$2+11,"")</f>
      </c>
      <c r="AD49" s="32">
        <f>IF('Attendance Sheet'!AA89="y",'Attendance Sheet'!$I$2+12,"")</f>
      </c>
      <c r="AE49" s="32">
        <f>IF('Attendance Sheet'!AB89="y",'Attendance Sheet'!$I$2+13,"")</f>
      </c>
      <c r="AF49" s="32">
        <f>IF('Attendance Sheet'!AC89="y",'Attendance Sheet'!$I$2+14,"")</f>
      </c>
      <c r="AG49" s="32">
        <f>IF('Attendance Sheet'!AD89="y",'Attendance Sheet'!$I$2+15,"")</f>
      </c>
      <c r="AH49" s="32">
        <f>IF('Attendance Sheet'!AE89="y",'Attendance Sheet'!$I$2+16,"")</f>
      </c>
      <c r="AI49" s="32">
        <f>IF('Attendance Sheet'!AF89="y",'Attendance Sheet'!$I$2+17,"")</f>
      </c>
      <c r="AJ49" s="32">
        <f>IF('Attendance Sheet'!AG89="y",'Attendance Sheet'!$I$2+18,"")</f>
      </c>
      <c r="AK49" s="32">
        <f>IF('Attendance Sheet'!AH89="y",'Attendance Sheet'!$I$2+19,"")</f>
      </c>
      <c r="AL49" s="32">
        <f>IF('Attendance Sheet'!AI89="y",'Attendance Sheet'!$I$2+20,"")</f>
      </c>
      <c r="AM49" s="32">
        <f>IF('Attendance Sheet'!AJ89="y",'Attendance Sheet'!$I$2+21,"")</f>
      </c>
      <c r="AN49" s="32">
        <f>IF('Attendance Sheet'!AK89="y",'Attendance Sheet'!$I$2+22,"")</f>
      </c>
      <c r="AO49" s="32">
        <f>IF('Attendance Sheet'!AL89="y",'Attendance Sheet'!$I$2+23,"")</f>
      </c>
      <c r="AP49" s="32">
        <f>IF('Attendance Sheet'!AM89="y",'Attendance Sheet'!$I$2+24,"")</f>
      </c>
      <c r="AQ49" s="32">
        <f>IF('Attendance Sheet'!AN89="y",'Attendance Sheet'!$I$2+25,"")</f>
      </c>
      <c r="AR49" s="32">
        <f>IF('Attendance Sheet'!AO89="y",'Attendance Sheet'!$I$2+26,"")</f>
      </c>
      <c r="AS49" s="32">
        <f>IF('Attendance Sheet'!AP89="y",'Attendance Sheet'!$I$2+27,"")</f>
      </c>
      <c r="AT49" s="32">
        <f>IF('Attendance Sheet'!AQ89="y",'Attendance Sheet'!$I$2+28,"")</f>
      </c>
      <c r="AU49" s="32">
        <f>IF('Attendance Sheet'!AR89="y",'Attendance Sheet'!$I$2+29,"")</f>
      </c>
      <c r="AV49" s="32">
        <f>IF('Attendance Sheet'!AS89="y",'Attendance Sheet'!$I$2+30,"")</f>
      </c>
    </row>
    <row r="50" spans="18:48" ht="12.75">
      <c r="R50" s="32">
        <f>IF('Attendance Sheet'!O90="y",'Attendance Sheet'!$I$2,"")</f>
      </c>
      <c r="S50" s="32">
        <f>IF('Attendance Sheet'!P90="y",'Attendance Sheet'!$I$2+1,"")</f>
      </c>
      <c r="T50" s="32">
        <f>IF('Attendance Sheet'!Q90="y",'Attendance Sheet'!$I$2+2,"")</f>
      </c>
      <c r="U50" s="32">
        <f>IF('Attendance Sheet'!R90="y",'Attendance Sheet'!$I$2+3,"")</f>
      </c>
      <c r="V50" s="32">
        <f>IF('Attendance Sheet'!S90="y",'Attendance Sheet'!$I$2+4,"")</f>
      </c>
      <c r="W50" s="32">
        <f>IF('Attendance Sheet'!T90="y",'Attendance Sheet'!$I$2+5,"")</f>
      </c>
      <c r="X50" s="32">
        <f>IF('Attendance Sheet'!U90="y",'Attendance Sheet'!$I$2+6,"")</f>
      </c>
      <c r="Y50" s="32">
        <f>IF('Attendance Sheet'!V90="y",'Attendance Sheet'!$I$2+7,"")</f>
      </c>
      <c r="Z50" s="32">
        <f>IF('Attendance Sheet'!W90="y",'Attendance Sheet'!$I$2+8,"")</f>
      </c>
      <c r="AA50" s="32">
        <f>IF('Attendance Sheet'!X90="y",'Attendance Sheet'!$I$2+9,"")</f>
      </c>
      <c r="AB50" s="32">
        <f>IF('Attendance Sheet'!Y90="y",'Attendance Sheet'!$I$2+10,"")</f>
      </c>
      <c r="AC50" s="32">
        <f>IF('Attendance Sheet'!Z90="y",'Attendance Sheet'!$I$2+11,"")</f>
      </c>
      <c r="AD50" s="32">
        <f>IF('Attendance Sheet'!AA90="y",'Attendance Sheet'!$I$2+12,"")</f>
      </c>
      <c r="AE50" s="32">
        <f>IF('Attendance Sheet'!AB90="y",'Attendance Sheet'!$I$2+13,"")</f>
      </c>
      <c r="AF50" s="32">
        <f>IF('Attendance Sheet'!AC90="y",'Attendance Sheet'!$I$2+14,"")</f>
      </c>
      <c r="AG50" s="32">
        <f>IF('Attendance Sheet'!AD90="y",'Attendance Sheet'!$I$2+15,"")</f>
      </c>
      <c r="AH50" s="32">
        <f>IF('Attendance Sheet'!AE90="y",'Attendance Sheet'!$I$2+16,"")</f>
      </c>
      <c r="AI50" s="32">
        <f>IF('Attendance Sheet'!AF90="y",'Attendance Sheet'!$I$2+17,"")</f>
      </c>
      <c r="AJ50" s="32">
        <f>IF('Attendance Sheet'!AG90="y",'Attendance Sheet'!$I$2+18,"")</f>
      </c>
      <c r="AK50" s="32">
        <f>IF('Attendance Sheet'!AH90="y",'Attendance Sheet'!$I$2+19,"")</f>
      </c>
      <c r="AL50" s="32">
        <f>IF('Attendance Sheet'!AI90="y",'Attendance Sheet'!$I$2+20,"")</f>
      </c>
      <c r="AM50" s="32">
        <f>IF('Attendance Sheet'!AJ90="y",'Attendance Sheet'!$I$2+21,"")</f>
      </c>
      <c r="AN50" s="32">
        <f>IF('Attendance Sheet'!AK90="y",'Attendance Sheet'!$I$2+22,"")</f>
      </c>
      <c r="AO50" s="32">
        <f>IF('Attendance Sheet'!AL90="y",'Attendance Sheet'!$I$2+23,"")</f>
      </c>
      <c r="AP50" s="32">
        <f>IF('Attendance Sheet'!AM90="y",'Attendance Sheet'!$I$2+24,"")</f>
      </c>
      <c r="AQ50" s="32">
        <f>IF('Attendance Sheet'!AN90="y",'Attendance Sheet'!$I$2+25,"")</f>
      </c>
      <c r="AR50" s="32">
        <f>IF('Attendance Sheet'!AO90="y",'Attendance Sheet'!$I$2+26,"")</f>
      </c>
      <c r="AS50" s="32">
        <f>IF('Attendance Sheet'!AP90="y",'Attendance Sheet'!$I$2+27,"")</f>
      </c>
      <c r="AT50" s="32">
        <f>IF('Attendance Sheet'!AQ90="y",'Attendance Sheet'!$I$2+28,"")</f>
      </c>
      <c r="AU50" s="32">
        <f>IF('Attendance Sheet'!AR90="y",'Attendance Sheet'!$I$2+29,"")</f>
      </c>
      <c r="AV50" s="32">
        <f>IF('Attendance Sheet'!AS90="y",'Attendance Sheet'!$I$2+30,"")</f>
      </c>
    </row>
    <row r="51" spans="18:48" ht="12.75">
      <c r="R51" s="32">
        <f>IF('Attendance Sheet'!O91="y",'Attendance Sheet'!$I$2,"")</f>
      </c>
      <c r="S51" s="32">
        <f>IF('Attendance Sheet'!P91="y",'Attendance Sheet'!$I$2+1,"")</f>
      </c>
      <c r="T51" s="32">
        <f>IF('Attendance Sheet'!Q91="y",'Attendance Sheet'!$I$2+2,"")</f>
      </c>
      <c r="U51" s="32">
        <f>IF('Attendance Sheet'!R91="y",'Attendance Sheet'!$I$2+3,"")</f>
      </c>
      <c r="V51" s="32">
        <f>IF('Attendance Sheet'!S91="y",'Attendance Sheet'!$I$2+4,"")</f>
      </c>
      <c r="W51" s="32">
        <f>IF('Attendance Sheet'!T91="y",'Attendance Sheet'!$I$2+5,"")</f>
      </c>
      <c r="X51" s="32">
        <f>IF('Attendance Sheet'!U91="y",'Attendance Sheet'!$I$2+6,"")</f>
      </c>
      <c r="Y51" s="32">
        <f>IF('Attendance Sheet'!V91="y",'Attendance Sheet'!$I$2+7,"")</f>
      </c>
      <c r="Z51" s="32">
        <f>IF('Attendance Sheet'!W91="y",'Attendance Sheet'!$I$2+8,"")</f>
      </c>
      <c r="AA51" s="32">
        <f>IF('Attendance Sheet'!X91="y",'Attendance Sheet'!$I$2+9,"")</f>
      </c>
      <c r="AB51" s="32">
        <f>IF('Attendance Sheet'!Y91="y",'Attendance Sheet'!$I$2+10,"")</f>
      </c>
      <c r="AC51" s="32">
        <f>IF('Attendance Sheet'!Z91="y",'Attendance Sheet'!$I$2+11,"")</f>
      </c>
      <c r="AD51" s="32">
        <f>IF('Attendance Sheet'!AA91="y",'Attendance Sheet'!$I$2+12,"")</f>
      </c>
      <c r="AE51" s="32">
        <f>IF('Attendance Sheet'!AB91="y",'Attendance Sheet'!$I$2+13,"")</f>
      </c>
      <c r="AF51" s="32">
        <f>IF('Attendance Sheet'!AC91="y",'Attendance Sheet'!$I$2+14,"")</f>
      </c>
      <c r="AG51" s="32">
        <f>IF('Attendance Sheet'!AD91="y",'Attendance Sheet'!$I$2+15,"")</f>
      </c>
      <c r="AH51" s="32">
        <f>IF('Attendance Sheet'!AE91="y",'Attendance Sheet'!$I$2+16,"")</f>
      </c>
      <c r="AI51" s="32">
        <f>IF('Attendance Sheet'!AF91="y",'Attendance Sheet'!$I$2+17,"")</f>
      </c>
      <c r="AJ51" s="32">
        <f>IF('Attendance Sheet'!AG91="y",'Attendance Sheet'!$I$2+18,"")</f>
      </c>
      <c r="AK51" s="32">
        <f>IF('Attendance Sheet'!AH91="y",'Attendance Sheet'!$I$2+19,"")</f>
      </c>
      <c r="AL51" s="32">
        <f>IF('Attendance Sheet'!AI91="y",'Attendance Sheet'!$I$2+20,"")</f>
      </c>
      <c r="AM51" s="32">
        <f>IF('Attendance Sheet'!AJ91="y",'Attendance Sheet'!$I$2+21,"")</f>
      </c>
      <c r="AN51" s="32">
        <f>IF('Attendance Sheet'!AK91="y",'Attendance Sheet'!$I$2+22,"")</f>
      </c>
      <c r="AO51" s="32">
        <f>IF('Attendance Sheet'!AL91="y",'Attendance Sheet'!$I$2+23,"")</f>
      </c>
      <c r="AP51" s="32">
        <f>IF('Attendance Sheet'!AM91="y",'Attendance Sheet'!$I$2+24,"")</f>
      </c>
      <c r="AQ51" s="32">
        <f>IF('Attendance Sheet'!AN91="y",'Attendance Sheet'!$I$2+25,"")</f>
      </c>
      <c r="AR51" s="32">
        <f>IF('Attendance Sheet'!AO91="y",'Attendance Sheet'!$I$2+26,"")</f>
      </c>
      <c r="AS51" s="32">
        <f>IF('Attendance Sheet'!AP91="y",'Attendance Sheet'!$I$2+27,"")</f>
      </c>
      <c r="AT51" s="32">
        <f>IF('Attendance Sheet'!AQ91="y",'Attendance Sheet'!$I$2+28,"")</f>
      </c>
      <c r="AU51" s="32">
        <f>IF('Attendance Sheet'!AR91="y",'Attendance Sheet'!$I$2+29,"")</f>
      </c>
      <c r="AV51" s="32">
        <f>IF('Attendance Sheet'!AS91="y",'Attendance Sheet'!$I$2+30,"")</f>
      </c>
    </row>
    <row r="52" spans="18:48" ht="12.75">
      <c r="R52" s="32">
        <f>IF('Attendance Sheet'!O92="y",'Attendance Sheet'!$I$2,"")</f>
      </c>
      <c r="S52" s="32">
        <f>IF('Attendance Sheet'!P92="y",'Attendance Sheet'!$I$2+1,"")</f>
      </c>
      <c r="T52" s="32">
        <f>IF('Attendance Sheet'!Q92="y",'Attendance Sheet'!$I$2+2,"")</f>
      </c>
      <c r="U52" s="32">
        <f>IF('Attendance Sheet'!R92="y",'Attendance Sheet'!$I$2+3,"")</f>
      </c>
      <c r="V52" s="32">
        <f>IF('Attendance Sheet'!S92="y",'Attendance Sheet'!$I$2+4,"")</f>
      </c>
      <c r="W52" s="32">
        <f>IF('Attendance Sheet'!T92="y",'Attendance Sheet'!$I$2+5,"")</f>
      </c>
      <c r="X52" s="32">
        <f>IF('Attendance Sheet'!U92="y",'Attendance Sheet'!$I$2+6,"")</f>
      </c>
      <c r="Y52" s="32">
        <f>IF('Attendance Sheet'!V92="y",'Attendance Sheet'!$I$2+7,"")</f>
      </c>
      <c r="Z52" s="32">
        <f>IF('Attendance Sheet'!W92="y",'Attendance Sheet'!$I$2+8,"")</f>
      </c>
      <c r="AA52" s="32">
        <f>IF('Attendance Sheet'!X92="y",'Attendance Sheet'!$I$2+9,"")</f>
      </c>
      <c r="AB52" s="32">
        <f>IF('Attendance Sheet'!Y92="y",'Attendance Sheet'!$I$2+10,"")</f>
      </c>
      <c r="AC52" s="32">
        <f>IF('Attendance Sheet'!Z92="y",'Attendance Sheet'!$I$2+11,"")</f>
      </c>
      <c r="AD52" s="32">
        <f>IF('Attendance Sheet'!AA92="y",'Attendance Sheet'!$I$2+12,"")</f>
      </c>
      <c r="AE52" s="32">
        <f>IF('Attendance Sheet'!AB92="y",'Attendance Sheet'!$I$2+13,"")</f>
      </c>
      <c r="AF52" s="32">
        <f>IF('Attendance Sheet'!AC92="y",'Attendance Sheet'!$I$2+14,"")</f>
      </c>
      <c r="AG52" s="32">
        <f>IF('Attendance Sheet'!AD92="y",'Attendance Sheet'!$I$2+15,"")</f>
      </c>
      <c r="AH52" s="32">
        <f>IF('Attendance Sheet'!AE92="y",'Attendance Sheet'!$I$2+16,"")</f>
      </c>
      <c r="AI52" s="32">
        <f>IF('Attendance Sheet'!AF92="y",'Attendance Sheet'!$I$2+17,"")</f>
      </c>
      <c r="AJ52" s="32">
        <f>IF('Attendance Sheet'!AG92="y",'Attendance Sheet'!$I$2+18,"")</f>
      </c>
      <c r="AK52" s="32">
        <f>IF('Attendance Sheet'!AH92="y",'Attendance Sheet'!$I$2+19,"")</f>
      </c>
      <c r="AL52" s="32">
        <f>IF('Attendance Sheet'!AI92="y",'Attendance Sheet'!$I$2+20,"")</f>
      </c>
      <c r="AM52" s="32">
        <f>IF('Attendance Sheet'!AJ92="y",'Attendance Sheet'!$I$2+21,"")</f>
      </c>
      <c r="AN52" s="32">
        <f>IF('Attendance Sheet'!AK92="y",'Attendance Sheet'!$I$2+22,"")</f>
      </c>
      <c r="AO52" s="32">
        <f>IF('Attendance Sheet'!AL92="y",'Attendance Sheet'!$I$2+23,"")</f>
      </c>
      <c r="AP52" s="32">
        <f>IF('Attendance Sheet'!AM92="y",'Attendance Sheet'!$I$2+24,"")</f>
      </c>
      <c r="AQ52" s="32">
        <f>IF('Attendance Sheet'!AN92="y",'Attendance Sheet'!$I$2+25,"")</f>
      </c>
      <c r="AR52" s="32">
        <f>IF('Attendance Sheet'!AO92="y",'Attendance Sheet'!$I$2+26,"")</f>
      </c>
      <c r="AS52" s="32">
        <f>IF('Attendance Sheet'!AP92="y",'Attendance Sheet'!$I$2+27,"")</f>
      </c>
      <c r="AT52" s="32">
        <f>IF('Attendance Sheet'!AQ92="y",'Attendance Sheet'!$I$2+28,"")</f>
      </c>
      <c r="AU52" s="32">
        <f>IF('Attendance Sheet'!AR92="y",'Attendance Sheet'!$I$2+29,"")</f>
      </c>
      <c r="AV52" s="32">
        <f>IF('Attendance Sheet'!AS92="y",'Attendance Sheet'!$I$2+30,"")</f>
      </c>
    </row>
    <row r="53" spans="18:48" ht="12.75">
      <c r="R53" s="32">
        <f>IF('Attendance Sheet'!O93="y",'Attendance Sheet'!$I$2,"")</f>
      </c>
      <c r="S53" s="32">
        <f>IF('Attendance Sheet'!P93="y",'Attendance Sheet'!$I$2+1,"")</f>
      </c>
      <c r="T53" s="32">
        <f>IF('Attendance Sheet'!Q93="y",'Attendance Sheet'!$I$2+2,"")</f>
      </c>
      <c r="U53" s="32">
        <f>IF('Attendance Sheet'!R93="y",'Attendance Sheet'!$I$2+3,"")</f>
      </c>
      <c r="V53" s="32">
        <f>IF('Attendance Sheet'!S93="y",'Attendance Sheet'!$I$2+4,"")</f>
      </c>
      <c r="W53" s="32">
        <f>IF('Attendance Sheet'!T93="y",'Attendance Sheet'!$I$2+5,"")</f>
      </c>
      <c r="X53" s="32">
        <f>IF('Attendance Sheet'!U93="y",'Attendance Sheet'!$I$2+6,"")</f>
      </c>
      <c r="Y53" s="32">
        <f>IF('Attendance Sheet'!V93="y",'Attendance Sheet'!$I$2+7,"")</f>
      </c>
      <c r="Z53" s="32">
        <f>IF('Attendance Sheet'!W93="y",'Attendance Sheet'!$I$2+8,"")</f>
      </c>
      <c r="AA53" s="32">
        <f>IF('Attendance Sheet'!X93="y",'Attendance Sheet'!$I$2+9,"")</f>
      </c>
      <c r="AB53" s="32">
        <f>IF('Attendance Sheet'!Y93="y",'Attendance Sheet'!$I$2+10,"")</f>
      </c>
      <c r="AC53" s="32">
        <f>IF('Attendance Sheet'!Z93="y",'Attendance Sheet'!$I$2+11,"")</f>
      </c>
      <c r="AD53" s="32">
        <f>IF('Attendance Sheet'!AA93="y",'Attendance Sheet'!$I$2+12,"")</f>
      </c>
      <c r="AE53" s="32">
        <f>IF('Attendance Sheet'!AB93="y",'Attendance Sheet'!$I$2+13,"")</f>
      </c>
      <c r="AF53" s="32">
        <f>IF('Attendance Sheet'!AC93="y",'Attendance Sheet'!$I$2+14,"")</f>
      </c>
      <c r="AG53" s="32">
        <f>IF('Attendance Sheet'!AD93="y",'Attendance Sheet'!$I$2+15,"")</f>
      </c>
      <c r="AH53" s="32">
        <f>IF('Attendance Sheet'!AE93="y",'Attendance Sheet'!$I$2+16,"")</f>
      </c>
      <c r="AI53" s="32">
        <f>IF('Attendance Sheet'!AF93="y",'Attendance Sheet'!$I$2+17,"")</f>
      </c>
      <c r="AJ53" s="32">
        <f>IF('Attendance Sheet'!AG93="y",'Attendance Sheet'!$I$2+18,"")</f>
      </c>
      <c r="AK53" s="32">
        <f>IF('Attendance Sheet'!AH93="y",'Attendance Sheet'!$I$2+19,"")</f>
      </c>
      <c r="AL53" s="32">
        <f>IF('Attendance Sheet'!AI93="y",'Attendance Sheet'!$I$2+20,"")</f>
      </c>
      <c r="AM53" s="32">
        <f>IF('Attendance Sheet'!AJ93="y",'Attendance Sheet'!$I$2+21,"")</f>
      </c>
      <c r="AN53" s="32">
        <f>IF('Attendance Sheet'!AK93="y",'Attendance Sheet'!$I$2+22,"")</f>
      </c>
      <c r="AO53" s="32">
        <f>IF('Attendance Sheet'!AL93="y",'Attendance Sheet'!$I$2+23,"")</f>
      </c>
      <c r="AP53" s="32">
        <f>IF('Attendance Sheet'!AM93="y",'Attendance Sheet'!$I$2+24,"")</f>
      </c>
      <c r="AQ53" s="32">
        <f>IF('Attendance Sheet'!AN93="y",'Attendance Sheet'!$I$2+25,"")</f>
      </c>
      <c r="AR53" s="32">
        <f>IF('Attendance Sheet'!AO93="y",'Attendance Sheet'!$I$2+26,"")</f>
      </c>
      <c r="AS53" s="32">
        <f>IF('Attendance Sheet'!AP93="y",'Attendance Sheet'!$I$2+27,"")</f>
      </c>
      <c r="AT53" s="32">
        <f>IF('Attendance Sheet'!AQ93="y",'Attendance Sheet'!$I$2+28,"")</f>
      </c>
      <c r="AU53" s="32">
        <f>IF('Attendance Sheet'!AR93="y",'Attendance Sheet'!$I$2+29,"")</f>
      </c>
      <c r="AV53" s="32">
        <f>IF('Attendance Sheet'!AS93="y",'Attendance Sheet'!$I$2+30,"")</f>
      </c>
    </row>
    <row r="54" spans="18:48" ht="12.75">
      <c r="R54" s="32">
        <f>IF('Attendance Sheet'!O94="y",'Attendance Sheet'!$I$2,"")</f>
      </c>
      <c r="S54" s="32">
        <f>IF('Attendance Sheet'!P94="y",'Attendance Sheet'!$I$2+1,"")</f>
      </c>
      <c r="T54" s="32">
        <f>IF('Attendance Sheet'!Q94="y",'Attendance Sheet'!$I$2+2,"")</f>
      </c>
      <c r="U54" s="32">
        <f>IF('Attendance Sheet'!R94="y",'Attendance Sheet'!$I$2+3,"")</f>
      </c>
      <c r="V54" s="32">
        <f>IF('Attendance Sheet'!S94="y",'Attendance Sheet'!$I$2+4,"")</f>
      </c>
      <c r="W54" s="32">
        <f>IF('Attendance Sheet'!T94="y",'Attendance Sheet'!$I$2+5,"")</f>
      </c>
      <c r="X54" s="32">
        <f>IF('Attendance Sheet'!U94="y",'Attendance Sheet'!$I$2+6,"")</f>
      </c>
      <c r="Y54" s="32">
        <f>IF('Attendance Sheet'!V94="y",'Attendance Sheet'!$I$2+7,"")</f>
      </c>
      <c r="Z54" s="32">
        <f>IF('Attendance Sheet'!W94="y",'Attendance Sheet'!$I$2+8,"")</f>
      </c>
      <c r="AA54" s="32">
        <f>IF('Attendance Sheet'!X94="y",'Attendance Sheet'!$I$2+9,"")</f>
      </c>
      <c r="AB54" s="32">
        <f>IF('Attendance Sheet'!Y94="y",'Attendance Sheet'!$I$2+10,"")</f>
      </c>
      <c r="AC54" s="32">
        <f>IF('Attendance Sheet'!Z94="y",'Attendance Sheet'!$I$2+11,"")</f>
      </c>
      <c r="AD54" s="32">
        <f>IF('Attendance Sheet'!AA94="y",'Attendance Sheet'!$I$2+12,"")</f>
      </c>
      <c r="AE54" s="32">
        <f>IF('Attendance Sheet'!AB94="y",'Attendance Sheet'!$I$2+13,"")</f>
      </c>
      <c r="AF54" s="32">
        <f>IF('Attendance Sheet'!AC94="y",'Attendance Sheet'!$I$2+14,"")</f>
      </c>
      <c r="AG54" s="32">
        <f>IF('Attendance Sheet'!AD94="y",'Attendance Sheet'!$I$2+15,"")</f>
      </c>
      <c r="AH54" s="32">
        <f>IF('Attendance Sheet'!AE94="y",'Attendance Sheet'!$I$2+16,"")</f>
      </c>
      <c r="AI54" s="32">
        <f>IF('Attendance Sheet'!AF94="y",'Attendance Sheet'!$I$2+17,"")</f>
      </c>
      <c r="AJ54" s="32">
        <f>IF('Attendance Sheet'!AG94="y",'Attendance Sheet'!$I$2+18,"")</f>
      </c>
      <c r="AK54" s="32">
        <f>IF('Attendance Sheet'!AH94="y",'Attendance Sheet'!$I$2+19,"")</f>
      </c>
      <c r="AL54" s="32">
        <f>IF('Attendance Sheet'!AI94="y",'Attendance Sheet'!$I$2+20,"")</f>
      </c>
      <c r="AM54" s="32">
        <f>IF('Attendance Sheet'!AJ94="y",'Attendance Sheet'!$I$2+21,"")</f>
      </c>
      <c r="AN54" s="32">
        <f>IF('Attendance Sheet'!AK94="y",'Attendance Sheet'!$I$2+22,"")</f>
      </c>
      <c r="AO54" s="32">
        <f>IF('Attendance Sheet'!AL94="y",'Attendance Sheet'!$I$2+23,"")</f>
      </c>
      <c r="AP54" s="32">
        <f>IF('Attendance Sheet'!AM94="y",'Attendance Sheet'!$I$2+24,"")</f>
      </c>
      <c r="AQ54" s="32">
        <f>IF('Attendance Sheet'!AN94="y",'Attendance Sheet'!$I$2+25,"")</f>
      </c>
      <c r="AR54" s="32">
        <f>IF('Attendance Sheet'!AO94="y",'Attendance Sheet'!$I$2+26,"")</f>
      </c>
      <c r="AS54" s="32">
        <f>IF('Attendance Sheet'!AP94="y",'Attendance Sheet'!$I$2+27,"")</f>
      </c>
      <c r="AT54" s="32">
        <f>IF('Attendance Sheet'!AQ94="y",'Attendance Sheet'!$I$2+28,"")</f>
      </c>
      <c r="AU54" s="32">
        <f>IF('Attendance Sheet'!AR94="y",'Attendance Sheet'!$I$2+29,"")</f>
      </c>
      <c r="AV54" s="32">
        <f>IF('Attendance Sheet'!AS94="y",'Attendance Sheet'!$I$2+30,"")</f>
      </c>
    </row>
    <row r="55" spans="18:48" ht="12.75">
      <c r="R55" s="32">
        <f>IF('Attendance Sheet'!O95="y",'Attendance Sheet'!$I$2,"")</f>
      </c>
      <c r="S55" s="32">
        <f>IF('Attendance Sheet'!P95="y",'Attendance Sheet'!$I$2+1,"")</f>
      </c>
      <c r="T55" s="32">
        <f>IF('Attendance Sheet'!Q95="y",'Attendance Sheet'!$I$2+2,"")</f>
      </c>
      <c r="U55" s="32">
        <f>IF('Attendance Sheet'!R95="y",'Attendance Sheet'!$I$2+3,"")</f>
      </c>
      <c r="V55" s="32">
        <f>IF('Attendance Sheet'!S95="y",'Attendance Sheet'!$I$2+4,"")</f>
      </c>
      <c r="W55" s="32">
        <f>IF('Attendance Sheet'!T95="y",'Attendance Sheet'!$I$2+5,"")</f>
      </c>
      <c r="X55" s="32">
        <f>IF('Attendance Sheet'!U95="y",'Attendance Sheet'!$I$2+6,"")</f>
      </c>
      <c r="Y55" s="32">
        <f>IF('Attendance Sheet'!V95="y",'Attendance Sheet'!$I$2+7,"")</f>
      </c>
      <c r="Z55" s="32">
        <f>IF('Attendance Sheet'!W95="y",'Attendance Sheet'!$I$2+8,"")</f>
      </c>
      <c r="AA55" s="32">
        <f>IF('Attendance Sheet'!X95="y",'Attendance Sheet'!$I$2+9,"")</f>
      </c>
      <c r="AB55" s="32">
        <f>IF('Attendance Sheet'!Y95="y",'Attendance Sheet'!$I$2+10,"")</f>
      </c>
      <c r="AC55" s="32">
        <f>IF('Attendance Sheet'!Z95="y",'Attendance Sheet'!$I$2+11,"")</f>
      </c>
      <c r="AD55" s="32">
        <f>IF('Attendance Sheet'!AA95="y",'Attendance Sheet'!$I$2+12,"")</f>
      </c>
      <c r="AE55" s="32">
        <f>IF('Attendance Sheet'!AB95="y",'Attendance Sheet'!$I$2+13,"")</f>
      </c>
      <c r="AF55" s="32">
        <f>IF('Attendance Sheet'!AC95="y",'Attendance Sheet'!$I$2+14,"")</f>
      </c>
      <c r="AG55" s="32">
        <f>IF('Attendance Sheet'!AD95="y",'Attendance Sheet'!$I$2+15,"")</f>
      </c>
      <c r="AH55" s="32">
        <f>IF('Attendance Sheet'!AE95="y",'Attendance Sheet'!$I$2+16,"")</f>
      </c>
      <c r="AI55" s="32">
        <f>IF('Attendance Sheet'!AF95="y",'Attendance Sheet'!$I$2+17,"")</f>
      </c>
      <c r="AJ55" s="32">
        <f>IF('Attendance Sheet'!AG95="y",'Attendance Sheet'!$I$2+18,"")</f>
      </c>
      <c r="AK55" s="32">
        <f>IF('Attendance Sheet'!AH95="y",'Attendance Sheet'!$I$2+19,"")</f>
      </c>
      <c r="AL55" s="32">
        <f>IF('Attendance Sheet'!AI95="y",'Attendance Sheet'!$I$2+20,"")</f>
      </c>
      <c r="AM55" s="32">
        <f>IF('Attendance Sheet'!AJ95="y",'Attendance Sheet'!$I$2+21,"")</f>
      </c>
      <c r="AN55" s="32">
        <f>IF('Attendance Sheet'!AK95="y",'Attendance Sheet'!$I$2+22,"")</f>
      </c>
      <c r="AO55" s="32">
        <f>IF('Attendance Sheet'!AL95="y",'Attendance Sheet'!$I$2+23,"")</f>
      </c>
      <c r="AP55" s="32">
        <f>IF('Attendance Sheet'!AM95="y",'Attendance Sheet'!$I$2+24,"")</f>
      </c>
      <c r="AQ55" s="32">
        <f>IF('Attendance Sheet'!AN95="y",'Attendance Sheet'!$I$2+25,"")</f>
      </c>
      <c r="AR55" s="32">
        <f>IF('Attendance Sheet'!AO95="y",'Attendance Sheet'!$I$2+26,"")</f>
      </c>
      <c r="AS55" s="32">
        <f>IF('Attendance Sheet'!AP95="y",'Attendance Sheet'!$I$2+27,"")</f>
      </c>
      <c r="AT55" s="32">
        <f>IF('Attendance Sheet'!AQ95="y",'Attendance Sheet'!$I$2+28,"")</f>
      </c>
      <c r="AU55" s="32">
        <f>IF('Attendance Sheet'!AR95="y",'Attendance Sheet'!$I$2+29,"")</f>
      </c>
      <c r="AV55" s="32">
        <f>IF('Attendance Sheet'!AS95="y",'Attendance Sheet'!$I$2+30,"")</f>
      </c>
    </row>
    <row r="56" spans="18:48" ht="12.75">
      <c r="R56" s="32">
        <f>IF('Attendance Sheet'!O96="y",'Attendance Sheet'!$I$2,"")</f>
      </c>
      <c r="S56" s="32">
        <f>IF('Attendance Sheet'!P96="y",'Attendance Sheet'!$I$2+1,"")</f>
      </c>
      <c r="T56" s="32">
        <f>IF('Attendance Sheet'!Q96="y",'Attendance Sheet'!$I$2+2,"")</f>
      </c>
      <c r="U56" s="32">
        <f>IF('Attendance Sheet'!R96="y",'Attendance Sheet'!$I$2+3,"")</f>
      </c>
      <c r="V56" s="32">
        <f>IF('Attendance Sheet'!S96="y",'Attendance Sheet'!$I$2+4,"")</f>
      </c>
      <c r="W56" s="32">
        <f>IF('Attendance Sheet'!T96="y",'Attendance Sheet'!$I$2+5,"")</f>
      </c>
      <c r="X56" s="32">
        <f>IF('Attendance Sheet'!U96="y",'Attendance Sheet'!$I$2+6,"")</f>
      </c>
      <c r="Y56" s="32">
        <f>IF('Attendance Sheet'!V96="y",'Attendance Sheet'!$I$2+7,"")</f>
      </c>
      <c r="Z56" s="32">
        <f>IF('Attendance Sheet'!W96="y",'Attendance Sheet'!$I$2+8,"")</f>
      </c>
      <c r="AA56" s="32">
        <f>IF('Attendance Sheet'!X96="y",'Attendance Sheet'!$I$2+9,"")</f>
      </c>
      <c r="AB56" s="32">
        <f>IF('Attendance Sheet'!Y96="y",'Attendance Sheet'!$I$2+10,"")</f>
      </c>
      <c r="AC56" s="32">
        <f>IF('Attendance Sheet'!Z96="y",'Attendance Sheet'!$I$2+11,"")</f>
      </c>
      <c r="AD56" s="32">
        <f>IF('Attendance Sheet'!AA96="y",'Attendance Sheet'!$I$2+12,"")</f>
      </c>
      <c r="AE56" s="32">
        <f>IF('Attendance Sheet'!AB96="y",'Attendance Sheet'!$I$2+13,"")</f>
      </c>
      <c r="AF56" s="32">
        <f>IF('Attendance Sheet'!AC96="y",'Attendance Sheet'!$I$2+14,"")</f>
      </c>
      <c r="AG56" s="32">
        <f>IF('Attendance Sheet'!AD96="y",'Attendance Sheet'!$I$2+15,"")</f>
      </c>
      <c r="AH56" s="32">
        <f>IF('Attendance Sheet'!AE96="y",'Attendance Sheet'!$I$2+16,"")</f>
      </c>
      <c r="AI56" s="32">
        <f>IF('Attendance Sheet'!AF96="y",'Attendance Sheet'!$I$2+17,"")</f>
      </c>
      <c r="AJ56" s="32">
        <f>IF('Attendance Sheet'!AG96="y",'Attendance Sheet'!$I$2+18,"")</f>
      </c>
      <c r="AK56" s="32">
        <f>IF('Attendance Sheet'!AH96="y",'Attendance Sheet'!$I$2+19,"")</f>
      </c>
      <c r="AL56" s="32">
        <f>IF('Attendance Sheet'!AI96="y",'Attendance Sheet'!$I$2+20,"")</f>
      </c>
      <c r="AM56" s="32">
        <f>IF('Attendance Sheet'!AJ96="y",'Attendance Sheet'!$I$2+21,"")</f>
      </c>
      <c r="AN56" s="32">
        <f>IF('Attendance Sheet'!AK96="y",'Attendance Sheet'!$I$2+22,"")</f>
      </c>
      <c r="AO56" s="32">
        <f>IF('Attendance Sheet'!AL96="y",'Attendance Sheet'!$I$2+23,"")</f>
      </c>
      <c r="AP56" s="32">
        <f>IF('Attendance Sheet'!AM96="y",'Attendance Sheet'!$I$2+24,"")</f>
      </c>
      <c r="AQ56" s="32">
        <f>IF('Attendance Sheet'!AN96="y",'Attendance Sheet'!$I$2+25,"")</f>
      </c>
      <c r="AR56" s="32">
        <f>IF('Attendance Sheet'!AO96="y",'Attendance Sheet'!$I$2+26,"")</f>
      </c>
      <c r="AS56" s="32">
        <f>IF('Attendance Sheet'!AP96="y",'Attendance Sheet'!$I$2+27,"")</f>
      </c>
      <c r="AT56" s="32">
        <f>IF('Attendance Sheet'!AQ96="y",'Attendance Sheet'!$I$2+28,"")</f>
      </c>
      <c r="AU56" s="32">
        <f>IF('Attendance Sheet'!AR96="y",'Attendance Sheet'!$I$2+29,"")</f>
      </c>
      <c r="AV56" s="32">
        <f>IF('Attendance Sheet'!AS96="y",'Attendance Sheet'!$I$2+30,"")</f>
      </c>
    </row>
    <row r="57" spans="18:48" ht="12.75">
      <c r="R57" s="32">
        <f>IF('Attendance Sheet'!O97="y",'Attendance Sheet'!$I$2,"")</f>
      </c>
      <c r="S57" s="32">
        <f>IF('Attendance Sheet'!P97="y",'Attendance Sheet'!$I$2+1,"")</f>
      </c>
      <c r="T57" s="32">
        <f>IF('Attendance Sheet'!Q97="y",'Attendance Sheet'!$I$2+2,"")</f>
      </c>
      <c r="U57" s="32">
        <f>IF('Attendance Sheet'!R97="y",'Attendance Sheet'!$I$2+3,"")</f>
      </c>
      <c r="V57" s="32">
        <f>IF('Attendance Sheet'!S97="y",'Attendance Sheet'!$I$2+4,"")</f>
      </c>
      <c r="W57" s="32">
        <f>IF('Attendance Sheet'!T97="y",'Attendance Sheet'!$I$2+5,"")</f>
      </c>
      <c r="X57" s="32">
        <f>IF('Attendance Sheet'!U97="y",'Attendance Sheet'!$I$2+6,"")</f>
      </c>
      <c r="Y57" s="32">
        <f>IF('Attendance Sheet'!V97="y",'Attendance Sheet'!$I$2+7,"")</f>
      </c>
      <c r="Z57" s="32">
        <f>IF('Attendance Sheet'!W97="y",'Attendance Sheet'!$I$2+8,"")</f>
      </c>
      <c r="AA57" s="32">
        <f>IF('Attendance Sheet'!X97="y",'Attendance Sheet'!$I$2+9,"")</f>
      </c>
      <c r="AB57" s="32">
        <f>IF('Attendance Sheet'!Y97="y",'Attendance Sheet'!$I$2+10,"")</f>
      </c>
      <c r="AC57" s="32">
        <f>IF('Attendance Sheet'!Z97="y",'Attendance Sheet'!$I$2+11,"")</f>
      </c>
      <c r="AD57" s="32">
        <f>IF('Attendance Sheet'!AA97="y",'Attendance Sheet'!$I$2+12,"")</f>
      </c>
      <c r="AE57" s="32">
        <f>IF('Attendance Sheet'!AB97="y",'Attendance Sheet'!$I$2+13,"")</f>
      </c>
      <c r="AF57" s="32">
        <f>IF('Attendance Sheet'!AC97="y",'Attendance Sheet'!$I$2+14,"")</f>
      </c>
      <c r="AG57" s="32">
        <f>IF('Attendance Sheet'!AD97="y",'Attendance Sheet'!$I$2+15,"")</f>
      </c>
      <c r="AH57" s="32">
        <f>IF('Attendance Sheet'!AE97="y",'Attendance Sheet'!$I$2+16,"")</f>
      </c>
      <c r="AI57" s="32">
        <f>IF('Attendance Sheet'!AF97="y",'Attendance Sheet'!$I$2+17,"")</f>
      </c>
      <c r="AJ57" s="32">
        <f>IF('Attendance Sheet'!AG97="y",'Attendance Sheet'!$I$2+18,"")</f>
      </c>
      <c r="AK57" s="32">
        <f>IF('Attendance Sheet'!AH97="y",'Attendance Sheet'!$I$2+19,"")</f>
      </c>
      <c r="AL57" s="32">
        <f>IF('Attendance Sheet'!AI97="y",'Attendance Sheet'!$I$2+20,"")</f>
      </c>
      <c r="AM57" s="32">
        <f>IF('Attendance Sheet'!AJ97="y",'Attendance Sheet'!$I$2+21,"")</f>
      </c>
      <c r="AN57" s="32">
        <f>IF('Attendance Sheet'!AK97="y",'Attendance Sheet'!$I$2+22,"")</f>
      </c>
      <c r="AO57" s="32">
        <f>IF('Attendance Sheet'!AL97="y",'Attendance Sheet'!$I$2+23,"")</f>
      </c>
      <c r="AP57" s="32">
        <f>IF('Attendance Sheet'!AM97="y",'Attendance Sheet'!$I$2+24,"")</f>
      </c>
      <c r="AQ57" s="32">
        <f>IF('Attendance Sheet'!AN97="y",'Attendance Sheet'!$I$2+25,"")</f>
      </c>
      <c r="AR57" s="32">
        <f>IF('Attendance Sheet'!AO97="y",'Attendance Sheet'!$I$2+26,"")</f>
      </c>
      <c r="AS57" s="32">
        <f>IF('Attendance Sheet'!AP97="y",'Attendance Sheet'!$I$2+27,"")</f>
      </c>
      <c r="AT57" s="32">
        <f>IF('Attendance Sheet'!AQ97="y",'Attendance Sheet'!$I$2+28,"")</f>
      </c>
      <c r="AU57" s="32">
        <f>IF('Attendance Sheet'!AR97="y",'Attendance Sheet'!$I$2+29,"")</f>
      </c>
      <c r="AV57" s="32">
        <f>IF('Attendance Sheet'!AS97="y",'Attendance Sheet'!$I$2+30,"")</f>
      </c>
    </row>
    <row r="58" spans="18:48" ht="12.75">
      <c r="R58" s="32">
        <f>IF('Attendance Sheet'!O98="y",'Attendance Sheet'!$I$2,"")</f>
      </c>
      <c r="S58" s="32">
        <f>IF('Attendance Sheet'!P98="y",'Attendance Sheet'!$I$2+1,"")</f>
      </c>
      <c r="T58" s="32">
        <f>IF('Attendance Sheet'!Q98="y",'Attendance Sheet'!$I$2+2,"")</f>
      </c>
      <c r="U58" s="32">
        <f>IF('Attendance Sheet'!R98="y",'Attendance Sheet'!$I$2+3,"")</f>
      </c>
      <c r="V58" s="32">
        <f>IF('Attendance Sheet'!S98="y",'Attendance Sheet'!$I$2+4,"")</f>
      </c>
      <c r="W58" s="32">
        <f>IF('Attendance Sheet'!T98="y",'Attendance Sheet'!$I$2+5,"")</f>
      </c>
      <c r="X58" s="32">
        <f>IF('Attendance Sheet'!U98="y",'Attendance Sheet'!$I$2+6,"")</f>
      </c>
      <c r="Y58" s="32">
        <f>IF('Attendance Sheet'!V98="y",'Attendance Sheet'!$I$2+7,"")</f>
      </c>
      <c r="Z58" s="32">
        <f>IF('Attendance Sheet'!W98="y",'Attendance Sheet'!$I$2+8,"")</f>
      </c>
      <c r="AA58" s="32">
        <f>IF('Attendance Sheet'!X98="y",'Attendance Sheet'!$I$2+9,"")</f>
      </c>
      <c r="AB58" s="32">
        <f>IF('Attendance Sheet'!Y98="y",'Attendance Sheet'!$I$2+10,"")</f>
      </c>
      <c r="AC58" s="32">
        <f>IF('Attendance Sheet'!Z98="y",'Attendance Sheet'!$I$2+11,"")</f>
      </c>
      <c r="AD58" s="32">
        <f>IF('Attendance Sheet'!AA98="y",'Attendance Sheet'!$I$2+12,"")</f>
      </c>
      <c r="AE58" s="32">
        <f>IF('Attendance Sheet'!AB98="y",'Attendance Sheet'!$I$2+13,"")</f>
      </c>
      <c r="AF58" s="32">
        <f>IF('Attendance Sheet'!AC98="y",'Attendance Sheet'!$I$2+14,"")</f>
      </c>
      <c r="AG58" s="32">
        <f>IF('Attendance Sheet'!AD98="y",'Attendance Sheet'!$I$2+15,"")</f>
      </c>
      <c r="AH58" s="32">
        <f>IF('Attendance Sheet'!AE98="y",'Attendance Sheet'!$I$2+16,"")</f>
      </c>
      <c r="AI58" s="32">
        <f>IF('Attendance Sheet'!AF98="y",'Attendance Sheet'!$I$2+17,"")</f>
      </c>
      <c r="AJ58" s="32">
        <f>IF('Attendance Sheet'!AG98="y",'Attendance Sheet'!$I$2+18,"")</f>
      </c>
      <c r="AK58" s="32">
        <f>IF('Attendance Sheet'!AH98="y",'Attendance Sheet'!$I$2+19,"")</f>
      </c>
      <c r="AL58" s="32">
        <f>IF('Attendance Sheet'!AI98="y",'Attendance Sheet'!$I$2+20,"")</f>
      </c>
      <c r="AM58" s="32">
        <f>IF('Attendance Sheet'!AJ98="y",'Attendance Sheet'!$I$2+21,"")</f>
      </c>
      <c r="AN58" s="32">
        <f>IF('Attendance Sheet'!AK98="y",'Attendance Sheet'!$I$2+22,"")</f>
      </c>
      <c r="AO58" s="32">
        <f>IF('Attendance Sheet'!AL98="y",'Attendance Sheet'!$I$2+23,"")</f>
      </c>
      <c r="AP58" s="32">
        <f>IF('Attendance Sheet'!AM98="y",'Attendance Sheet'!$I$2+24,"")</f>
      </c>
      <c r="AQ58" s="32">
        <f>IF('Attendance Sheet'!AN98="y",'Attendance Sheet'!$I$2+25,"")</f>
      </c>
      <c r="AR58" s="32">
        <f>IF('Attendance Sheet'!AO98="y",'Attendance Sheet'!$I$2+26,"")</f>
      </c>
      <c r="AS58" s="32">
        <f>IF('Attendance Sheet'!AP98="y",'Attendance Sheet'!$I$2+27,"")</f>
      </c>
      <c r="AT58" s="32">
        <f>IF('Attendance Sheet'!AQ98="y",'Attendance Sheet'!$I$2+28,"")</f>
      </c>
      <c r="AU58" s="32">
        <f>IF('Attendance Sheet'!AR98="y",'Attendance Sheet'!$I$2+29,"")</f>
      </c>
      <c r="AV58" s="32">
        <f>IF('Attendance Sheet'!AS98="y",'Attendance Sheet'!$I$2+30,"")</f>
      </c>
    </row>
    <row r="59" spans="18:48" ht="12.75">
      <c r="R59" s="32">
        <f>IF('Attendance Sheet'!O99="y",'Attendance Sheet'!$I$2,"")</f>
      </c>
      <c r="S59" s="32">
        <f>IF('Attendance Sheet'!P99="y",'Attendance Sheet'!$I$2+1,"")</f>
      </c>
      <c r="T59" s="32">
        <f>IF('Attendance Sheet'!Q99="y",'Attendance Sheet'!$I$2+2,"")</f>
      </c>
      <c r="U59" s="32">
        <f>IF('Attendance Sheet'!R99="y",'Attendance Sheet'!$I$2+3,"")</f>
      </c>
      <c r="V59" s="32">
        <f>IF('Attendance Sheet'!S99="y",'Attendance Sheet'!$I$2+4,"")</f>
      </c>
      <c r="W59" s="32">
        <f>IF('Attendance Sheet'!T99="y",'Attendance Sheet'!$I$2+5,"")</f>
      </c>
      <c r="X59" s="32">
        <f>IF('Attendance Sheet'!U99="y",'Attendance Sheet'!$I$2+6,"")</f>
      </c>
      <c r="Y59" s="32">
        <f>IF('Attendance Sheet'!V99="y",'Attendance Sheet'!$I$2+7,"")</f>
      </c>
      <c r="Z59" s="32">
        <f>IF('Attendance Sheet'!W99="y",'Attendance Sheet'!$I$2+8,"")</f>
      </c>
      <c r="AA59" s="32">
        <f>IF('Attendance Sheet'!X99="y",'Attendance Sheet'!$I$2+9,"")</f>
      </c>
      <c r="AB59" s="32">
        <f>IF('Attendance Sheet'!Y99="y",'Attendance Sheet'!$I$2+10,"")</f>
      </c>
      <c r="AC59" s="32">
        <f>IF('Attendance Sheet'!Z99="y",'Attendance Sheet'!$I$2+11,"")</f>
      </c>
      <c r="AD59" s="32">
        <f>IF('Attendance Sheet'!AA99="y",'Attendance Sheet'!$I$2+12,"")</f>
      </c>
      <c r="AE59" s="32">
        <f>IF('Attendance Sheet'!AB99="y",'Attendance Sheet'!$I$2+13,"")</f>
      </c>
      <c r="AF59" s="32">
        <f>IF('Attendance Sheet'!AC99="y",'Attendance Sheet'!$I$2+14,"")</f>
      </c>
      <c r="AG59" s="32">
        <f>IF('Attendance Sheet'!AD99="y",'Attendance Sheet'!$I$2+15,"")</f>
      </c>
      <c r="AH59" s="32">
        <f>IF('Attendance Sheet'!AE99="y",'Attendance Sheet'!$I$2+16,"")</f>
      </c>
      <c r="AI59" s="32">
        <f>IF('Attendance Sheet'!AF99="y",'Attendance Sheet'!$I$2+17,"")</f>
      </c>
      <c r="AJ59" s="32">
        <f>IF('Attendance Sheet'!AG99="y",'Attendance Sheet'!$I$2+18,"")</f>
      </c>
      <c r="AK59" s="32">
        <f>IF('Attendance Sheet'!AH99="y",'Attendance Sheet'!$I$2+19,"")</f>
      </c>
      <c r="AL59" s="32">
        <f>IF('Attendance Sheet'!AI99="y",'Attendance Sheet'!$I$2+20,"")</f>
      </c>
      <c r="AM59" s="32">
        <f>IF('Attendance Sheet'!AJ99="y",'Attendance Sheet'!$I$2+21,"")</f>
      </c>
      <c r="AN59" s="32">
        <f>IF('Attendance Sheet'!AK99="y",'Attendance Sheet'!$I$2+22,"")</f>
      </c>
      <c r="AO59" s="32">
        <f>IF('Attendance Sheet'!AL99="y",'Attendance Sheet'!$I$2+23,"")</f>
      </c>
      <c r="AP59" s="32">
        <f>IF('Attendance Sheet'!AM99="y",'Attendance Sheet'!$I$2+24,"")</f>
      </c>
      <c r="AQ59" s="32">
        <f>IF('Attendance Sheet'!AN99="y",'Attendance Sheet'!$I$2+25,"")</f>
      </c>
      <c r="AR59" s="32">
        <f>IF('Attendance Sheet'!AO99="y",'Attendance Sheet'!$I$2+26,"")</f>
      </c>
      <c r="AS59" s="32">
        <f>IF('Attendance Sheet'!AP99="y",'Attendance Sheet'!$I$2+27,"")</f>
      </c>
      <c r="AT59" s="32">
        <f>IF('Attendance Sheet'!AQ99="y",'Attendance Sheet'!$I$2+28,"")</f>
      </c>
      <c r="AU59" s="32">
        <f>IF('Attendance Sheet'!AR99="y",'Attendance Sheet'!$I$2+29,"")</f>
      </c>
      <c r="AV59" s="32">
        <f>IF('Attendance Sheet'!AS99="y",'Attendance Sheet'!$I$2+30,"")</f>
      </c>
    </row>
    <row r="60" spans="18:48" ht="12.75">
      <c r="R60" s="32">
        <f>IF('Attendance Sheet'!O100="y",'Attendance Sheet'!$I$2,"")</f>
      </c>
      <c r="S60" s="32">
        <f>IF('Attendance Sheet'!P100="y",'Attendance Sheet'!$I$2+1,"")</f>
      </c>
      <c r="T60" s="32">
        <f>IF('Attendance Sheet'!Q100="y",'Attendance Sheet'!$I$2+2,"")</f>
      </c>
      <c r="U60" s="32">
        <f>IF('Attendance Sheet'!R100="y",'Attendance Sheet'!$I$2+3,"")</f>
      </c>
      <c r="V60" s="32">
        <f>IF('Attendance Sheet'!S100="y",'Attendance Sheet'!$I$2+4,"")</f>
      </c>
      <c r="W60" s="32">
        <f>IF('Attendance Sheet'!T100="y",'Attendance Sheet'!$I$2+5,"")</f>
      </c>
      <c r="X60" s="32">
        <f>IF('Attendance Sheet'!U100="y",'Attendance Sheet'!$I$2+6,"")</f>
      </c>
      <c r="Y60" s="32">
        <f>IF('Attendance Sheet'!V100="y",'Attendance Sheet'!$I$2+7,"")</f>
      </c>
      <c r="Z60" s="32">
        <f>IF('Attendance Sheet'!W100="y",'Attendance Sheet'!$I$2+8,"")</f>
      </c>
      <c r="AA60" s="32">
        <f>IF('Attendance Sheet'!X100="y",'Attendance Sheet'!$I$2+9,"")</f>
      </c>
      <c r="AB60" s="32">
        <f>IF('Attendance Sheet'!Y100="y",'Attendance Sheet'!$I$2+10,"")</f>
      </c>
      <c r="AC60" s="32">
        <f>IF('Attendance Sheet'!Z100="y",'Attendance Sheet'!$I$2+11,"")</f>
      </c>
      <c r="AD60" s="32">
        <f>IF('Attendance Sheet'!AA100="y",'Attendance Sheet'!$I$2+12,"")</f>
      </c>
      <c r="AE60" s="32">
        <f>IF('Attendance Sheet'!AB100="y",'Attendance Sheet'!$I$2+13,"")</f>
      </c>
      <c r="AF60" s="32">
        <f>IF('Attendance Sheet'!AC100="y",'Attendance Sheet'!$I$2+14,"")</f>
      </c>
      <c r="AG60" s="32">
        <f>IF('Attendance Sheet'!AD100="y",'Attendance Sheet'!$I$2+15,"")</f>
      </c>
      <c r="AH60" s="32">
        <f>IF('Attendance Sheet'!AE100="y",'Attendance Sheet'!$I$2+16,"")</f>
      </c>
      <c r="AI60" s="32">
        <f>IF('Attendance Sheet'!AF100="y",'Attendance Sheet'!$I$2+17,"")</f>
      </c>
      <c r="AJ60" s="32">
        <f>IF('Attendance Sheet'!AG100="y",'Attendance Sheet'!$I$2+18,"")</f>
      </c>
      <c r="AK60" s="32">
        <f>IF('Attendance Sheet'!AH100="y",'Attendance Sheet'!$I$2+19,"")</f>
      </c>
      <c r="AL60" s="32">
        <f>IF('Attendance Sheet'!AI100="y",'Attendance Sheet'!$I$2+20,"")</f>
      </c>
      <c r="AM60" s="32">
        <f>IF('Attendance Sheet'!AJ100="y",'Attendance Sheet'!$I$2+21,"")</f>
      </c>
      <c r="AN60" s="32">
        <f>IF('Attendance Sheet'!AK100="y",'Attendance Sheet'!$I$2+22,"")</f>
      </c>
      <c r="AO60" s="32">
        <f>IF('Attendance Sheet'!AL100="y",'Attendance Sheet'!$I$2+23,"")</f>
      </c>
      <c r="AP60" s="32">
        <f>IF('Attendance Sheet'!AM100="y",'Attendance Sheet'!$I$2+24,"")</f>
      </c>
      <c r="AQ60" s="32">
        <f>IF('Attendance Sheet'!AN100="y",'Attendance Sheet'!$I$2+25,"")</f>
      </c>
      <c r="AR60" s="32">
        <f>IF('Attendance Sheet'!AO100="y",'Attendance Sheet'!$I$2+26,"")</f>
      </c>
      <c r="AS60" s="32">
        <f>IF('Attendance Sheet'!AP100="y",'Attendance Sheet'!$I$2+27,"")</f>
      </c>
      <c r="AT60" s="32">
        <f>IF('Attendance Sheet'!AQ100="y",'Attendance Sheet'!$I$2+28,"")</f>
      </c>
      <c r="AU60" s="32">
        <f>IF('Attendance Sheet'!AR100="y",'Attendance Sheet'!$I$2+29,"")</f>
      </c>
      <c r="AV60" s="32">
        <f>IF('Attendance Sheet'!AS100="y",'Attendance Sheet'!$I$2+30,"")</f>
      </c>
    </row>
    <row r="61" spans="18:48" ht="12.75">
      <c r="R61" s="32">
        <f>IF('Attendance Sheet'!O101="y",'Attendance Sheet'!$I$2,"")</f>
      </c>
      <c r="S61" s="32">
        <f>IF('Attendance Sheet'!P101="y",'Attendance Sheet'!$I$2+1,"")</f>
      </c>
      <c r="T61" s="32">
        <f>IF('Attendance Sheet'!Q101="y",'Attendance Sheet'!$I$2+2,"")</f>
      </c>
      <c r="U61" s="32">
        <f>IF('Attendance Sheet'!R101="y",'Attendance Sheet'!$I$2+3,"")</f>
      </c>
      <c r="V61" s="32">
        <f>IF('Attendance Sheet'!S101="y",'Attendance Sheet'!$I$2+4,"")</f>
      </c>
      <c r="W61" s="32">
        <f>IF('Attendance Sheet'!T101="y",'Attendance Sheet'!$I$2+5,"")</f>
      </c>
      <c r="X61" s="32">
        <f>IF('Attendance Sheet'!U101="y",'Attendance Sheet'!$I$2+6,"")</f>
      </c>
      <c r="Y61" s="32">
        <f>IF('Attendance Sheet'!V101="y",'Attendance Sheet'!$I$2+7,"")</f>
      </c>
      <c r="Z61" s="32">
        <f>IF('Attendance Sheet'!W101="y",'Attendance Sheet'!$I$2+8,"")</f>
      </c>
      <c r="AA61" s="32">
        <f>IF('Attendance Sheet'!X101="y",'Attendance Sheet'!$I$2+9,"")</f>
      </c>
      <c r="AB61" s="32">
        <f>IF('Attendance Sheet'!Y101="y",'Attendance Sheet'!$I$2+10,"")</f>
      </c>
      <c r="AC61" s="32">
        <f>IF('Attendance Sheet'!Z101="y",'Attendance Sheet'!$I$2+11,"")</f>
      </c>
      <c r="AD61" s="32">
        <f>IF('Attendance Sheet'!AA101="y",'Attendance Sheet'!$I$2+12,"")</f>
      </c>
      <c r="AE61" s="32">
        <f>IF('Attendance Sheet'!AB101="y",'Attendance Sheet'!$I$2+13,"")</f>
      </c>
      <c r="AF61" s="32">
        <f>IF('Attendance Sheet'!AC101="y",'Attendance Sheet'!$I$2+14,"")</f>
      </c>
      <c r="AG61" s="32">
        <f>IF('Attendance Sheet'!AD101="y",'Attendance Sheet'!$I$2+15,"")</f>
      </c>
      <c r="AH61" s="32">
        <f>IF('Attendance Sheet'!AE101="y",'Attendance Sheet'!$I$2+16,"")</f>
      </c>
      <c r="AI61" s="32">
        <f>IF('Attendance Sheet'!AF101="y",'Attendance Sheet'!$I$2+17,"")</f>
      </c>
      <c r="AJ61" s="32">
        <f>IF('Attendance Sheet'!AG101="y",'Attendance Sheet'!$I$2+18,"")</f>
      </c>
      <c r="AK61" s="32">
        <f>IF('Attendance Sheet'!AH101="y",'Attendance Sheet'!$I$2+19,"")</f>
      </c>
      <c r="AL61" s="32">
        <f>IF('Attendance Sheet'!AI101="y",'Attendance Sheet'!$I$2+20,"")</f>
      </c>
      <c r="AM61" s="32">
        <f>IF('Attendance Sheet'!AJ101="y",'Attendance Sheet'!$I$2+21,"")</f>
      </c>
      <c r="AN61" s="32">
        <f>IF('Attendance Sheet'!AK101="y",'Attendance Sheet'!$I$2+22,"")</f>
      </c>
      <c r="AO61" s="32">
        <f>IF('Attendance Sheet'!AL101="y",'Attendance Sheet'!$I$2+23,"")</f>
      </c>
      <c r="AP61" s="32">
        <f>IF('Attendance Sheet'!AM101="y",'Attendance Sheet'!$I$2+24,"")</f>
      </c>
      <c r="AQ61" s="32">
        <f>IF('Attendance Sheet'!AN101="y",'Attendance Sheet'!$I$2+25,"")</f>
      </c>
      <c r="AR61" s="32">
        <f>IF('Attendance Sheet'!AO101="y",'Attendance Sheet'!$I$2+26,"")</f>
      </c>
      <c r="AS61" s="32">
        <f>IF('Attendance Sheet'!AP101="y",'Attendance Sheet'!$I$2+27,"")</f>
      </c>
      <c r="AT61" s="32">
        <f>IF('Attendance Sheet'!AQ101="y",'Attendance Sheet'!$I$2+28,"")</f>
      </c>
      <c r="AU61" s="32">
        <f>IF('Attendance Sheet'!AR101="y",'Attendance Sheet'!$I$2+29,"")</f>
      </c>
      <c r="AV61" s="32">
        <f>IF('Attendance Sheet'!AS101="y",'Attendance Sheet'!$I$2+30,"")</f>
      </c>
    </row>
    <row r="62" spans="18:48" ht="12.75">
      <c r="R62" s="32">
        <f>IF('Attendance Sheet'!O102="y",'Attendance Sheet'!$I$2,"")</f>
      </c>
      <c r="S62" s="32">
        <f>IF('Attendance Sheet'!P102="y",'Attendance Sheet'!$I$2+1,"")</f>
      </c>
      <c r="T62" s="32">
        <f>IF('Attendance Sheet'!Q102="y",'Attendance Sheet'!$I$2+2,"")</f>
      </c>
      <c r="U62" s="32">
        <f>IF('Attendance Sheet'!R102="y",'Attendance Sheet'!$I$2+3,"")</f>
      </c>
      <c r="V62" s="32">
        <f>IF('Attendance Sheet'!S102="y",'Attendance Sheet'!$I$2+4,"")</f>
      </c>
      <c r="W62" s="32">
        <f>IF('Attendance Sheet'!T102="y",'Attendance Sheet'!$I$2+5,"")</f>
      </c>
      <c r="X62" s="32">
        <f>IF('Attendance Sheet'!U102="y",'Attendance Sheet'!$I$2+6,"")</f>
      </c>
      <c r="Y62" s="32">
        <f>IF('Attendance Sheet'!V102="y",'Attendance Sheet'!$I$2+7,"")</f>
      </c>
      <c r="Z62" s="32">
        <f>IF('Attendance Sheet'!W102="y",'Attendance Sheet'!$I$2+8,"")</f>
      </c>
      <c r="AA62" s="32">
        <f>IF('Attendance Sheet'!X102="y",'Attendance Sheet'!$I$2+9,"")</f>
      </c>
      <c r="AB62" s="32">
        <f>IF('Attendance Sheet'!Y102="y",'Attendance Sheet'!$I$2+10,"")</f>
      </c>
      <c r="AC62" s="32">
        <f>IF('Attendance Sheet'!Z102="y",'Attendance Sheet'!$I$2+11,"")</f>
      </c>
      <c r="AD62" s="32">
        <f>IF('Attendance Sheet'!AA102="y",'Attendance Sheet'!$I$2+12,"")</f>
      </c>
      <c r="AE62" s="32">
        <f>IF('Attendance Sheet'!AB102="y",'Attendance Sheet'!$I$2+13,"")</f>
      </c>
      <c r="AF62" s="32">
        <f>IF('Attendance Sheet'!AC102="y",'Attendance Sheet'!$I$2+14,"")</f>
      </c>
      <c r="AG62" s="32">
        <f>IF('Attendance Sheet'!AD102="y",'Attendance Sheet'!$I$2+15,"")</f>
      </c>
      <c r="AH62" s="32">
        <f>IF('Attendance Sheet'!AE102="y",'Attendance Sheet'!$I$2+16,"")</f>
      </c>
      <c r="AI62" s="32">
        <f>IF('Attendance Sheet'!AF102="y",'Attendance Sheet'!$I$2+17,"")</f>
      </c>
      <c r="AJ62" s="32">
        <f>IF('Attendance Sheet'!AG102="y",'Attendance Sheet'!$I$2+18,"")</f>
      </c>
      <c r="AK62" s="32">
        <f>IF('Attendance Sheet'!AH102="y",'Attendance Sheet'!$I$2+19,"")</f>
      </c>
      <c r="AL62" s="32">
        <f>IF('Attendance Sheet'!AI102="y",'Attendance Sheet'!$I$2+20,"")</f>
      </c>
      <c r="AM62" s="32">
        <f>IF('Attendance Sheet'!AJ102="y",'Attendance Sheet'!$I$2+21,"")</f>
      </c>
      <c r="AN62" s="32">
        <f>IF('Attendance Sheet'!AK102="y",'Attendance Sheet'!$I$2+22,"")</f>
      </c>
      <c r="AO62" s="32">
        <f>IF('Attendance Sheet'!AL102="y",'Attendance Sheet'!$I$2+23,"")</f>
      </c>
      <c r="AP62" s="32">
        <f>IF('Attendance Sheet'!AM102="y",'Attendance Sheet'!$I$2+24,"")</f>
      </c>
      <c r="AQ62" s="32">
        <f>IF('Attendance Sheet'!AN102="y",'Attendance Sheet'!$I$2+25,"")</f>
      </c>
      <c r="AR62" s="32">
        <f>IF('Attendance Sheet'!AO102="y",'Attendance Sheet'!$I$2+26,"")</f>
      </c>
      <c r="AS62" s="32">
        <f>IF('Attendance Sheet'!AP102="y",'Attendance Sheet'!$I$2+27,"")</f>
      </c>
      <c r="AT62" s="32">
        <f>IF('Attendance Sheet'!AQ102="y",'Attendance Sheet'!$I$2+28,"")</f>
      </c>
      <c r="AU62" s="32">
        <f>IF('Attendance Sheet'!AR102="y",'Attendance Sheet'!$I$2+29,"")</f>
      </c>
      <c r="AV62" s="32">
        <f>IF('Attendance Sheet'!AS102="y",'Attendance Sheet'!$I$2+30,"")</f>
      </c>
    </row>
    <row r="63" spans="18:48" ht="12.75">
      <c r="R63" s="32">
        <f>IF('Attendance Sheet'!O103="y",'Attendance Sheet'!$I$2,"")</f>
      </c>
      <c r="S63" s="32">
        <f>IF('Attendance Sheet'!P103="y",'Attendance Sheet'!$I$2+1,"")</f>
      </c>
      <c r="T63" s="32">
        <f>IF('Attendance Sheet'!Q103="y",'Attendance Sheet'!$I$2+2,"")</f>
      </c>
      <c r="U63" s="32">
        <f>IF('Attendance Sheet'!R103="y",'Attendance Sheet'!$I$2+3,"")</f>
      </c>
      <c r="V63" s="32">
        <f>IF('Attendance Sheet'!S103="y",'Attendance Sheet'!$I$2+4,"")</f>
      </c>
      <c r="W63" s="32">
        <f>IF('Attendance Sheet'!T103="y",'Attendance Sheet'!$I$2+5,"")</f>
      </c>
      <c r="X63" s="32">
        <f>IF('Attendance Sheet'!U103="y",'Attendance Sheet'!$I$2+6,"")</f>
      </c>
      <c r="Y63" s="32">
        <f>IF('Attendance Sheet'!V103="y",'Attendance Sheet'!$I$2+7,"")</f>
      </c>
      <c r="Z63" s="32">
        <f>IF('Attendance Sheet'!W103="y",'Attendance Sheet'!$I$2+8,"")</f>
      </c>
      <c r="AA63" s="32">
        <f>IF('Attendance Sheet'!X103="y",'Attendance Sheet'!$I$2+9,"")</f>
      </c>
      <c r="AB63" s="32">
        <f>IF('Attendance Sheet'!Y103="y",'Attendance Sheet'!$I$2+10,"")</f>
      </c>
      <c r="AC63" s="32">
        <f>IF('Attendance Sheet'!Z103="y",'Attendance Sheet'!$I$2+11,"")</f>
      </c>
      <c r="AD63" s="32">
        <f>IF('Attendance Sheet'!AA103="y",'Attendance Sheet'!$I$2+12,"")</f>
      </c>
      <c r="AE63" s="32">
        <f>IF('Attendance Sheet'!AB103="y",'Attendance Sheet'!$I$2+13,"")</f>
      </c>
      <c r="AF63" s="32">
        <f>IF('Attendance Sheet'!AC103="y",'Attendance Sheet'!$I$2+14,"")</f>
      </c>
      <c r="AG63" s="32">
        <f>IF('Attendance Sheet'!AD103="y",'Attendance Sheet'!$I$2+15,"")</f>
      </c>
      <c r="AH63" s="32">
        <f>IF('Attendance Sheet'!AE103="y",'Attendance Sheet'!$I$2+16,"")</f>
      </c>
      <c r="AI63" s="32">
        <f>IF('Attendance Sheet'!AF103="y",'Attendance Sheet'!$I$2+17,"")</f>
      </c>
      <c r="AJ63" s="32">
        <f>IF('Attendance Sheet'!AG103="y",'Attendance Sheet'!$I$2+18,"")</f>
      </c>
      <c r="AK63" s="32">
        <f>IF('Attendance Sheet'!AH103="y",'Attendance Sheet'!$I$2+19,"")</f>
      </c>
      <c r="AL63" s="32">
        <f>IF('Attendance Sheet'!AI103="y",'Attendance Sheet'!$I$2+20,"")</f>
      </c>
      <c r="AM63" s="32">
        <f>IF('Attendance Sheet'!AJ103="y",'Attendance Sheet'!$I$2+21,"")</f>
      </c>
      <c r="AN63" s="32">
        <f>IF('Attendance Sheet'!AK103="y",'Attendance Sheet'!$I$2+22,"")</f>
      </c>
      <c r="AO63" s="32">
        <f>IF('Attendance Sheet'!AL103="y",'Attendance Sheet'!$I$2+23,"")</f>
      </c>
      <c r="AP63" s="32">
        <f>IF('Attendance Sheet'!AM103="y",'Attendance Sheet'!$I$2+24,"")</f>
      </c>
      <c r="AQ63" s="32">
        <f>IF('Attendance Sheet'!AN103="y",'Attendance Sheet'!$I$2+25,"")</f>
      </c>
      <c r="AR63" s="32">
        <f>IF('Attendance Sheet'!AO103="y",'Attendance Sheet'!$I$2+26,"")</f>
      </c>
      <c r="AS63" s="32">
        <f>IF('Attendance Sheet'!AP103="y",'Attendance Sheet'!$I$2+27,"")</f>
      </c>
      <c r="AT63" s="32">
        <f>IF('Attendance Sheet'!AQ103="y",'Attendance Sheet'!$I$2+28,"")</f>
      </c>
      <c r="AU63" s="32">
        <f>IF('Attendance Sheet'!AR103="y",'Attendance Sheet'!$I$2+29,"")</f>
      </c>
      <c r="AV63" s="32">
        <f>IF('Attendance Sheet'!AS103="y",'Attendance Sheet'!$I$2+30,"")</f>
      </c>
    </row>
    <row r="64" spans="18:48" ht="12.75">
      <c r="R64" s="32">
        <f>IF('Attendance Sheet'!O104="y",'Attendance Sheet'!$I$2,"")</f>
      </c>
      <c r="S64" s="32">
        <f>IF('Attendance Sheet'!P104="y",'Attendance Sheet'!$I$2+1,"")</f>
      </c>
      <c r="T64" s="32">
        <f>IF('Attendance Sheet'!Q104="y",'Attendance Sheet'!$I$2+2,"")</f>
      </c>
      <c r="U64" s="32">
        <f>IF('Attendance Sheet'!R104="y",'Attendance Sheet'!$I$2+3,"")</f>
      </c>
      <c r="V64" s="32">
        <f>IF('Attendance Sheet'!S104="y",'Attendance Sheet'!$I$2+4,"")</f>
      </c>
      <c r="W64" s="32">
        <f>IF('Attendance Sheet'!T104="y",'Attendance Sheet'!$I$2+5,"")</f>
      </c>
      <c r="X64" s="32">
        <f>IF('Attendance Sheet'!U104="y",'Attendance Sheet'!$I$2+6,"")</f>
      </c>
      <c r="Y64" s="32">
        <f>IF('Attendance Sheet'!V104="y",'Attendance Sheet'!$I$2+7,"")</f>
      </c>
      <c r="Z64" s="32">
        <f>IF('Attendance Sheet'!W104="y",'Attendance Sheet'!$I$2+8,"")</f>
      </c>
      <c r="AA64" s="32">
        <f>IF('Attendance Sheet'!X104="y",'Attendance Sheet'!$I$2+9,"")</f>
      </c>
      <c r="AB64" s="32">
        <f>IF('Attendance Sheet'!Y104="y",'Attendance Sheet'!$I$2+10,"")</f>
      </c>
      <c r="AC64" s="32">
        <f>IF('Attendance Sheet'!Z104="y",'Attendance Sheet'!$I$2+11,"")</f>
      </c>
      <c r="AD64" s="32">
        <f>IF('Attendance Sheet'!AA104="y",'Attendance Sheet'!$I$2+12,"")</f>
      </c>
      <c r="AE64" s="32">
        <f>IF('Attendance Sheet'!AB104="y",'Attendance Sheet'!$I$2+13,"")</f>
      </c>
      <c r="AF64" s="32">
        <f>IF('Attendance Sheet'!AC104="y",'Attendance Sheet'!$I$2+14,"")</f>
      </c>
      <c r="AG64" s="32">
        <f>IF('Attendance Sheet'!AD104="y",'Attendance Sheet'!$I$2+15,"")</f>
      </c>
      <c r="AH64" s="32">
        <f>IF('Attendance Sheet'!AE104="y",'Attendance Sheet'!$I$2+16,"")</f>
      </c>
      <c r="AI64" s="32">
        <f>IF('Attendance Sheet'!AF104="y",'Attendance Sheet'!$I$2+17,"")</f>
      </c>
      <c r="AJ64" s="32">
        <f>IF('Attendance Sheet'!AG104="y",'Attendance Sheet'!$I$2+18,"")</f>
      </c>
      <c r="AK64" s="32">
        <f>IF('Attendance Sheet'!AH104="y",'Attendance Sheet'!$I$2+19,"")</f>
      </c>
      <c r="AL64" s="32">
        <f>IF('Attendance Sheet'!AI104="y",'Attendance Sheet'!$I$2+20,"")</f>
      </c>
      <c r="AM64" s="32">
        <f>IF('Attendance Sheet'!AJ104="y",'Attendance Sheet'!$I$2+21,"")</f>
      </c>
      <c r="AN64" s="32">
        <f>IF('Attendance Sheet'!AK104="y",'Attendance Sheet'!$I$2+22,"")</f>
      </c>
      <c r="AO64" s="32">
        <f>IF('Attendance Sheet'!AL104="y",'Attendance Sheet'!$I$2+23,"")</f>
      </c>
      <c r="AP64" s="32">
        <f>IF('Attendance Sheet'!AM104="y",'Attendance Sheet'!$I$2+24,"")</f>
      </c>
      <c r="AQ64" s="32">
        <f>IF('Attendance Sheet'!AN104="y",'Attendance Sheet'!$I$2+25,"")</f>
      </c>
      <c r="AR64" s="32">
        <f>IF('Attendance Sheet'!AO104="y",'Attendance Sheet'!$I$2+26,"")</f>
      </c>
      <c r="AS64" s="32">
        <f>IF('Attendance Sheet'!AP104="y",'Attendance Sheet'!$I$2+27,"")</f>
      </c>
      <c r="AT64" s="32">
        <f>IF('Attendance Sheet'!AQ104="y",'Attendance Sheet'!$I$2+28,"")</f>
      </c>
      <c r="AU64" s="32">
        <f>IF('Attendance Sheet'!AR104="y",'Attendance Sheet'!$I$2+29,"")</f>
      </c>
      <c r="AV64" s="32">
        <f>IF('Attendance Sheet'!AS104="y",'Attendance Sheet'!$I$2+30,"")</f>
      </c>
    </row>
    <row r="65" spans="18:48" ht="12.75">
      <c r="R65" s="32">
        <f>IF('Attendance Sheet'!O105="y",'Attendance Sheet'!$I$2,"")</f>
      </c>
      <c r="S65" s="32">
        <f>IF('Attendance Sheet'!P105="y",'Attendance Sheet'!$I$2+1,"")</f>
      </c>
      <c r="T65" s="32">
        <f>IF('Attendance Sheet'!Q105="y",'Attendance Sheet'!$I$2+2,"")</f>
      </c>
      <c r="U65" s="32">
        <f>IF('Attendance Sheet'!R105="y",'Attendance Sheet'!$I$2+3,"")</f>
      </c>
      <c r="V65" s="32">
        <f>IF('Attendance Sheet'!S105="y",'Attendance Sheet'!$I$2+4,"")</f>
      </c>
      <c r="W65" s="32">
        <f>IF('Attendance Sheet'!T105="y",'Attendance Sheet'!$I$2+5,"")</f>
      </c>
      <c r="X65" s="32">
        <f>IF('Attendance Sheet'!U105="y",'Attendance Sheet'!$I$2+6,"")</f>
      </c>
      <c r="Y65" s="32">
        <f>IF('Attendance Sheet'!V105="y",'Attendance Sheet'!$I$2+7,"")</f>
      </c>
      <c r="Z65" s="32">
        <f>IF('Attendance Sheet'!W105="y",'Attendance Sheet'!$I$2+8,"")</f>
      </c>
      <c r="AA65" s="32">
        <f>IF('Attendance Sheet'!X105="y",'Attendance Sheet'!$I$2+9,"")</f>
      </c>
      <c r="AB65" s="32">
        <f>IF('Attendance Sheet'!Y105="y",'Attendance Sheet'!$I$2+10,"")</f>
      </c>
      <c r="AC65" s="32">
        <f>IF('Attendance Sheet'!Z105="y",'Attendance Sheet'!$I$2+11,"")</f>
      </c>
      <c r="AD65" s="32">
        <f>IF('Attendance Sheet'!AA105="y",'Attendance Sheet'!$I$2+12,"")</f>
      </c>
      <c r="AE65" s="32">
        <f>IF('Attendance Sheet'!AB105="y",'Attendance Sheet'!$I$2+13,"")</f>
      </c>
      <c r="AF65" s="32">
        <f>IF('Attendance Sheet'!AC105="y",'Attendance Sheet'!$I$2+14,"")</f>
      </c>
      <c r="AG65" s="32">
        <f>IF('Attendance Sheet'!AD105="y",'Attendance Sheet'!$I$2+15,"")</f>
      </c>
      <c r="AH65" s="32">
        <f>IF('Attendance Sheet'!AE105="y",'Attendance Sheet'!$I$2+16,"")</f>
      </c>
      <c r="AI65" s="32">
        <f>IF('Attendance Sheet'!AF105="y",'Attendance Sheet'!$I$2+17,"")</f>
      </c>
      <c r="AJ65" s="32">
        <f>IF('Attendance Sheet'!AG105="y",'Attendance Sheet'!$I$2+18,"")</f>
      </c>
      <c r="AK65" s="32">
        <f>IF('Attendance Sheet'!AH105="y",'Attendance Sheet'!$I$2+19,"")</f>
      </c>
      <c r="AL65" s="32">
        <f>IF('Attendance Sheet'!AI105="y",'Attendance Sheet'!$I$2+20,"")</f>
      </c>
      <c r="AM65" s="32">
        <f>IF('Attendance Sheet'!AJ105="y",'Attendance Sheet'!$I$2+21,"")</f>
      </c>
      <c r="AN65" s="32">
        <f>IF('Attendance Sheet'!AK105="y",'Attendance Sheet'!$I$2+22,"")</f>
      </c>
      <c r="AO65" s="32">
        <f>IF('Attendance Sheet'!AL105="y",'Attendance Sheet'!$I$2+23,"")</f>
      </c>
      <c r="AP65" s="32">
        <f>IF('Attendance Sheet'!AM105="y",'Attendance Sheet'!$I$2+24,"")</f>
      </c>
      <c r="AQ65" s="32">
        <f>IF('Attendance Sheet'!AN105="y",'Attendance Sheet'!$I$2+25,"")</f>
      </c>
      <c r="AR65" s="32">
        <f>IF('Attendance Sheet'!AO105="y",'Attendance Sheet'!$I$2+26,"")</f>
      </c>
      <c r="AS65" s="32">
        <f>IF('Attendance Sheet'!AP105="y",'Attendance Sheet'!$I$2+27,"")</f>
      </c>
      <c r="AT65" s="32">
        <f>IF('Attendance Sheet'!AQ105="y",'Attendance Sheet'!$I$2+28,"")</f>
      </c>
      <c r="AU65" s="32">
        <f>IF('Attendance Sheet'!AR105="y",'Attendance Sheet'!$I$2+29,"")</f>
      </c>
      <c r="AV65" s="32">
        <f>IF('Attendance Sheet'!AS105="y",'Attendance Sheet'!$I$2+30,"")</f>
      </c>
    </row>
    <row r="66" spans="18:48" ht="12.75">
      <c r="R66" s="32">
        <f>IF('Attendance Sheet'!O106="y",'Attendance Sheet'!$I$2,"")</f>
      </c>
      <c r="S66" s="32">
        <f>IF('Attendance Sheet'!P106="y",'Attendance Sheet'!$I$2+1,"")</f>
      </c>
      <c r="T66" s="32">
        <f>IF('Attendance Sheet'!Q106="y",'Attendance Sheet'!$I$2+2,"")</f>
      </c>
      <c r="U66" s="32">
        <f>IF('Attendance Sheet'!R106="y",'Attendance Sheet'!$I$2+3,"")</f>
      </c>
      <c r="V66" s="32">
        <f>IF('Attendance Sheet'!S106="y",'Attendance Sheet'!$I$2+4,"")</f>
      </c>
      <c r="W66" s="32">
        <f>IF('Attendance Sheet'!T106="y",'Attendance Sheet'!$I$2+5,"")</f>
      </c>
      <c r="X66" s="32">
        <f>IF('Attendance Sheet'!U106="y",'Attendance Sheet'!$I$2+6,"")</f>
      </c>
      <c r="Y66" s="32">
        <f>IF('Attendance Sheet'!V106="y",'Attendance Sheet'!$I$2+7,"")</f>
      </c>
      <c r="Z66" s="32">
        <f>IF('Attendance Sheet'!W106="y",'Attendance Sheet'!$I$2+8,"")</f>
      </c>
      <c r="AA66" s="32">
        <f>IF('Attendance Sheet'!X106="y",'Attendance Sheet'!$I$2+9,"")</f>
      </c>
      <c r="AB66" s="32">
        <f>IF('Attendance Sheet'!Y106="y",'Attendance Sheet'!$I$2+10,"")</f>
      </c>
      <c r="AC66" s="32">
        <f>IF('Attendance Sheet'!Z106="y",'Attendance Sheet'!$I$2+11,"")</f>
      </c>
      <c r="AD66" s="32">
        <f>IF('Attendance Sheet'!AA106="y",'Attendance Sheet'!$I$2+12,"")</f>
      </c>
      <c r="AE66" s="32">
        <f>IF('Attendance Sheet'!AB106="y",'Attendance Sheet'!$I$2+13,"")</f>
      </c>
      <c r="AF66" s="32">
        <f>IF('Attendance Sheet'!AC106="y",'Attendance Sheet'!$I$2+14,"")</f>
      </c>
      <c r="AG66" s="32">
        <f>IF('Attendance Sheet'!AD106="y",'Attendance Sheet'!$I$2+15,"")</f>
      </c>
      <c r="AH66" s="32">
        <f>IF('Attendance Sheet'!AE106="y",'Attendance Sheet'!$I$2+16,"")</f>
      </c>
      <c r="AI66" s="32">
        <f>IF('Attendance Sheet'!AF106="y",'Attendance Sheet'!$I$2+17,"")</f>
      </c>
      <c r="AJ66" s="32">
        <f>IF('Attendance Sheet'!AG106="y",'Attendance Sheet'!$I$2+18,"")</f>
      </c>
      <c r="AK66" s="32">
        <f>IF('Attendance Sheet'!AH106="y",'Attendance Sheet'!$I$2+19,"")</f>
      </c>
      <c r="AL66" s="32">
        <f>IF('Attendance Sheet'!AI106="y",'Attendance Sheet'!$I$2+20,"")</f>
      </c>
      <c r="AM66" s="32">
        <f>IF('Attendance Sheet'!AJ106="y",'Attendance Sheet'!$I$2+21,"")</f>
      </c>
      <c r="AN66" s="32">
        <f>IF('Attendance Sheet'!AK106="y",'Attendance Sheet'!$I$2+22,"")</f>
      </c>
      <c r="AO66" s="32">
        <f>IF('Attendance Sheet'!AL106="y",'Attendance Sheet'!$I$2+23,"")</f>
      </c>
      <c r="AP66" s="32">
        <f>IF('Attendance Sheet'!AM106="y",'Attendance Sheet'!$I$2+24,"")</f>
      </c>
      <c r="AQ66" s="32">
        <f>IF('Attendance Sheet'!AN106="y",'Attendance Sheet'!$I$2+25,"")</f>
      </c>
      <c r="AR66" s="32">
        <f>IF('Attendance Sheet'!AO106="y",'Attendance Sheet'!$I$2+26,"")</f>
      </c>
      <c r="AS66" s="32">
        <f>IF('Attendance Sheet'!AP106="y",'Attendance Sheet'!$I$2+27,"")</f>
      </c>
      <c r="AT66" s="32">
        <f>IF('Attendance Sheet'!AQ106="y",'Attendance Sheet'!$I$2+28,"")</f>
      </c>
      <c r="AU66" s="32">
        <f>IF('Attendance Sheet'!AR106="y",'Attendance Sheet'!$I$2+29,"")</f>
      </c>
      <c r="AV66" s="32">
        <f>IF('Attendance Sheet'!AS106="y",'Attendance Sheet'!$I$2+30,"")</f>
      </c>
    </row>
    <row r="67" spans="18:48" ht="12.75">
      <c r="R67" s="32">
        <f>IF('Attendance Sheet'!O107="y",'Attendance Sheet'!$I$2,"")</f>
      </c>
      <c r="S67" s="32">
        <f>IF('Attendance Sheet'!P107="y",'Attendance Sheet'!$I$2+1,"")</f>
      </c>
      <c r="T67" s="32">
        <f>IF('Attendance Sheet'!Q107="y",'Attendance Sheet'!$I$2+2,"")</f>
      </c>
      <c r="U67" s="32">
        <f>IF('Attendance Sheet'!R107="y",'Attendance Sheet'!$I$2+3,"")</f>
      </c>
      <c r="V67" s="32">
        <f>IF('Attendance Sheet'!S107="y",'Attendance Sheet'!$I$2+4,"")</f>
      </c>
      <c r="W67" s="32">
        <f>IF('Attendance Sheet'!T107="y",'Attendance Sheet'!$I$2+5,"")</f>
      </c>
      <c r="X67" s="32">
        <f>IF('Attendance Sheet'!U107="y",'Attendance Sheet'!$I$2+6,"")</f>
      </c>
      <c r="Y67" s="32">
        <f>IF('Attendance Sheet'!V107="y",'Attendance Sheet'!$I$2+7,"")</f>
      </c>
      <c r="Z67" s="32">
        <f>IF('Attendance Sheet'!W107="y",'Attendance Sheet'!$I$2+8,"")</f>
      </c>
      <c r="AA67" s="32">
        <f>IF('Attendance Sheet'!X107="y",'Attendance Sheet'!$I$2+9,"")</f>
      </c>
      <c r="AB67" s="32">
        <f>IF('Attendance Sheet'!Y107="y",'Attendance Sheet'!$I$2+10,"")</f>
      </c>
      <c r="AC67" s="32">
        <f>IF('Attendance Sheet'!Z107="y",'Attendance Sheet'!$I$2+11,"")</f>
      </c>
      <c r="AD67" s="32">
        <f>IF('Attendance Sheet'!AA107="y",'Attendance Sheet'!$I$2+12,"")</f>
      </c>
      <c r="AE67" s="32">
        <f>IF('Attendance Sheet'!AB107="y",'Attendance Sheet'!$I$2+13,"")</f>
      </c>
      <c r="AF67" s="32">
        <f>IF('Attendance Sheet'!AC107="y",'Attendance Sheet'!$I$2+14,"")</f>
      </c>
      <c r="AG67" s="32">
        <f>IF('Attendance Sheet'!AD107="y",'Attendance Sheet'!$I$2+15,"")</f>
      </c>
      <c r="AH67" s="32">
        <f>IF('Attendance Sheet'!AE107="y",'Attendance Sheet'!$I$2+16,"")</f>
      </c>
      <c r="AI67" s="32">
        <f>IF('Attendance Sheet'!AF107="y",'Attendance Sheet'!$I$2+17,"")</f>
      </c>
      <c r="AJ67" s="32">
        <f>IF('Attendance Sheet'!AG107="y",'Attendance Sheet'!$I$2+18,"")</f>
      </c>
      <c r="AK67" s="32">
        <f>IF('Attendance Sheet'!AH107="y",'Attendance Sheet'!$I$2+19,"")</f>
      </c>
      <c r="AL67" s="32">
        <f>IF('Attendance Sheet'!AI107="y",'Attendance Sheet'!$I$2+20,"")</f>
      </c>
      <c r="AM67" s="32">
        <f>IF('Attendance Sheet'!AJ107="y",'Attendance Sheet'!$I$2+21,"")</f>
      </c>
      <c r="AN67" s="32">
        <f>IF('Attendance Sheet'!AK107="y",'Attendance Sheet'!$I$2+22,"")</f>
      </c>
      <c r="AO67" s="32">
        <f>IF('Attendance Sheet'!AL107="y",'Attendance Sheet'!$I$2+23,"")</f>
      </c>
      <c r="AP67" s="32">
        <f>IF('Attendance Sheet'!AM107="y",'Attendance Sheet'!$I$2+24,"")</f>
      </c>
      <c r="AQ67" s="32">
        <f>IF('Attendance Sheet'!AN107="y",'Attendance Sheet'!$I$2+25,"")</f>
      </c>
      <c r="AR67" s="32">
        <f>IF('Attendance Sheet'!AO107="y",'Attendance Sheet'!$I$2+26,"")</f>
      </c>
      <c r="AS67" s="32">
        <f>IF('Attendance Sheet'!AP107="y",'Attendance Sheet'!$I$2+27,"")</f>
      </c>
      <c r="AT67" s="32">
        <f>IF('Attendance Sheet'!AQ107="y",'Attendance Sheet'!$I$2+28,"")</f>
      </c>
      <c r="AU67" s="32">
        <f>IF('Attendance Sheet'!AR107="y",'Attendance Sheet'!$I$2+29,"")</f>
      </c>
      <c r="AV67" s="32">
        <f>IF('Attendance Sheet'!AS107="y",'Attendance Sheet'!$I$2+30,"")</f>
      </c>
    </row>
    <row r="68" spans="18:48" ht="12.75">
      <c r="R68" s="32">
        <f>IF('Attendance Sheet'!O108="y",'Attendance Sheet'!$I$2,"")</f>
      </c>
      <c r="S68" s="32">
        <f>IF('Attendance Sheet'!P108="y",'Attendance Sheet'!$I$2+1,"")</f>
      </c>
      <c r="T68" s="32">
        <f>IF('Attendance Sheet'!Q108="y",'Attendance Sheet'!$I$2+2,"")</f>
      </c>
      <c r="U68" s="32">
        <f>IF('Attendance Sheet'!R108="y",'Attendance Sheet'!$I$2+3,"")</f>
      </c>
      <c r="V68" s="32">
        <f>IF('Attendance Sheet'!S108="y",'Attendance Sheet'!$I$2+4,"")</f>
      </c>
      <c r="W68" s="32">
        <f>IF('Attendance Sheet'!T108="y",'Attendance Sheet'!$I$2+5,"")</f>
      </c>
      <c r="X68" s="32">
        <f>IF('Attendance Sheet'!U108="y",'Attendance Sheet'!$I$2+6,"")</f>
      </c>
      <c r="Y68" s="32">
        <f>IF('Attendance Sheet'!V108="y",'Attendance Sheet'!$I$2+7,"")</f>
      </c>
      <c r="Z68" s="32">
        <f>IF('Attendance Sheet'!W108="y",'Attendance Sheet'!$I$2+8,"")</f>
      </c>
      <c r="AA68" s="32">
        <f>IF('Attendance Sheet'!X108="y",'Attendance Sheet'!$I$2+9,"")</f>
      </c>
      <c r="AB68" s="32">
        <f>IF('Attendance Sheet'!Y108="y",'Attendance Sheet'!$I$2+10,"")</f>
      </c>
      <c r="AC68" s="32">
        <f>IF('Attendance Sheet'!Z108="y",'Attendance Sheet'!$I$2+11,"")</f>
      </c>
      <c r="AD68" s="32">
        <f>IF('Attendance Sheet'!AA108="y",'Attendance Sheet'!$I$2+12,"")</f>
      </c>
      <c r="AE68" s="32">
        <f>IF('Attendance Sheet'!AB108="y",'Attendance Sheet'!$I$2+13,"")</f>
      </c>
      <c r="AF68" s="32">
        <f>IF('Attendance Sheet'!AC108="y",'Attendance Sheet'!$I$2+14,"")</f>
      </c>
      <c r="AG68" s="32">
        <f>IF('Attendance Sheet'!AD108="y",'Attendance Sheet'!$I$2+15,"")</f>
      </c>
      <c r="AH68" s="32">
        <f>IF('Attendance Sheet'!AE108="y",'Attendance Sheet'!$I$2+16,"")</f>
      </c>
      <c r="AI68" s="32">
        <f>IF('Attendance Sheet'!AF108="y",'Attendance Sheet'!$I$2+17,"")</f>
      </c>
      <c r="AJ68" s="32">
        <f>IF('Attendance Sheet'!AG108="y",'Attendance Sheet'!$I$2+18,"")</f>
      </c>
      <c r="AK68" s="32">
        <f>IF('Attendance Sheet'!AH108="y",'Attendance Sheet'!$I$2+19,"")</f>
      </c>
      <c r="AL68" s="32">
        <f>IF('Attendance Sheet'!AI108="y",'Attendance Sheet'!$I$2+20,"")</f>
      </c>
      <c r="AM68" s="32">
        <f>IF('Attendance Sheet'!AJ108="y",'Attendance Sheet'!$I$2+21,"")</f>
      </c>
      <c r="AN68" s="32">
        <f>IF('Attendance Sheet'!AK108="y",'Attendance Sheet'!$I$2+22,"")</f>
      </c>
      <c r="AO68" s="32">
        <f>IF('Attendance Sheet'!AL108="y",'Attendance Sheet'!$I$2+23,"")</f>
      </c>
      <c r="AP68" s="32">
        <f>IF('Attendance Sheet'!AM108="y",'Attendance Sheet'!$I$2+24,"")</f>
      </c>
      <c r="AQ68" s="32">
        <f>IF('Attendance Sheet'!AN108="y",'Attendance Sheet'!$I$2+25,"")</f>
      </c>
      <c r="AR68" s="32">
        <f>IF('Attendance Sheet'!AO108="y",'Attendance Sheet'!$I$2+26,"")</f>
      </c>
      <c r="AS68" s="32">
        <f>IF('Attendance Sheet'!AP108="y",'Attendance Sheet'!$I$2+27,"")</f>
      </c>
      <c r="AT68" s="32">
        <f>IF('Attendance Sheet'!AQ108="y",'Attendance Sheet'!$I$2+28,"")</f>
      </c>
      <c r="AU68" s="32">
        <f>IF('Attendance Sheet'!AR108="y",'Attendance Sheet'!$I$2+29,"")</f>
      </c>
      <c r="AV68" s="32">
        <f>IF('Attendance Sheet'!AS108="y",'Attendance Sheet'!$I$2+30,"")</f>
      </c>
    </row>
    <row r="69" spans="18:48" ht="12.75">
      <c r="R69" s="32">
        <f>IF('Attendance Sheet'!O109="y",'Attendance Sheet'!$I$2,"")</f>
      </c>
      <c r="S69" s="32">
        <f>IF('Attendance Sheet'!P109="y",'Attendance Sheet'!$I$2+1,"")</f>
      </c>
      <c r="T69" s="32">
        <f>IF('Attendance Sheet'!Q109="y",'Attendance Sheet'!$I$2+2,"")</f>
      </c>
      <c r="U69" s="32">
        <f>IF('Attendance Sheet'!R109="y",'Attendance Sheet'!$I$2+3,"")</f>
      </c>
      <c r="V69" s="32">
        <f>IF('Attendance Sheet'!S109="y",'Attendance Sheet'!$I$2+4,"")</f>
      </c>
      <c r="W69" s="32">
        <f>IF('Attendance Sheet'!T109="y",'Attendance Sheet'!$I$2+5,"")</f>
      </c>
      <c r="X69" s="32">
        <f>IF('Attendance Sheet'!U109="y",'Attendance Sheet'!$I$2+6,"")</f>
      </c>
      <c r="Y69" s="32">
        <f>IF('Attendance Sheet'!V109="y",'Attendance Sheet'!$I$2+7,"")</f>
      </c>
      <c r="Z69" s="32">
        <f>IF('Attendance Sheet'!W109="y",'Attendance Sheet'!$I$2+8,"")</f>
      </c>
      <c r="AA69" s="32">
        <f>IF('Attendance Sheet'!X109="y",'Attendance Sheet'!$I$2+9,"")</f>
      </c>
      <c r="AB69" s="32">
        <f>IF('Attendance Sheet'!Y109="y",'Attendance Sheet'!$I$2+10,"")</f>
      </c>
      <c r="AC69" s="32">
        <f>IF('Attendance Sheet'!Z109="y",'Attendance Sheet'!$I$2+11,"")</f>
      </c>
      <c r="AD69" s="32">
        <f>IF('Attendance Sheet'!AA109="y",'Attendance Sheet'!$I$2+12,"")</f>
      </c>
      <c r="AE69" s="32">
        <f>IF('Attendance Sheet'!AB109="y",'Attendance Sheet'!$I$2+13,"")</f>
      </c>
      <c r="AF69" s="32">
        <f>IF('Attendance Sheet'!AC109="y",'Attendance Sheet'!$I$2+14,"")</f>
      </c>
      <c r="AG69" s="32">
        <f>IF('Attendance Sheet'!AD109="y",'Attendance Sheet'!$I$2+15,"")</f>
      </c>
      <c r="AH69" s="32">
        <f>IF('Attendance Sheet'!AE109="y",'Attendance Sheet'!$I$2+16,"")</f>
      </c>
      <c r="AI69" s="32">
        <f>IF('Attendance Sheet'!AF109="y",'Attendance Sheet'!$I$2+17,"")</f>
      </c>
      <c r="AJ69" s="32">
        <f>IF('Attendance Sheet'!AG109="y",'Attendance Sheet'!$I$2+18,"")</f>
      </c>
      <c r="AK69" s="32">
        <f>IF('Attendance Sheet'!AH109="y",'Attendance Sheet'!$I$2+19,"")</f>
      </c>
      <c r="AL69" s="32">
        <f>IF('Attendance Sheet'!AI109="y",'Attendance Sheet'!$I$2+20,"")</f>
      </c>
      <c r="AM69" s="32">
        <f>IF('Attendance Sheet'!AJ109="y",'Attendance Sheet'!$I$2+21,"")</f>
      </c>
      <c r="AN69" s="32">
        <f>IF('Attendance Sheet'!AK109="y",'Attendance Sheet'!$I$2+22,"")</f>
      </c>
      <c r="AO69" s="32">
        <f>IF('Attendance Sheet'!AL109="y",'Attendance Sheet'!$I$2+23,"")</f>
      </c>
      <c r="AP69" s="32">
        <f>IF('Attendance Sheet'!AM109="y",'Attendance Sheet'!$I$2+24,"")</f>
      </c>
      <c r="AQ69" s="32">
        <f>IF('Attendance Sheet'!AN109="y",'Attendance Sheet'!$I$2+25,"")</f>
      </c>
      <c r="AR69" s="32">
        <f>IF('Attendance Sheet'!AO109="y",'Attendance Sheet'!$I$2+26,"")</f>
      </c>
      <c r="AS69" s="32">
        <f>IF('Attendance Sheet'!AP109="y",'Attendance Sheet'!$I$2+27,"")</f>
      </c>
      <c r="AT69" s="32">
        <f>IF('Attendance Sheet'!AQ109="y",'Attendance Sheet'!$I$2+28,"")</f>
      </c>
      <c r="AU69" s="32">
        <f>IF('Attendance Sheet'!AR109="y",'Attendance Sheet'!$I$2+29,"")</f>
      </c>
      <c r="AV69" s="32">
        <f>IF('Attendance Sheet'!AS109="y",'Attendance Sheet'!$I$2+30,"")</f>
      </c>
    </row>
    <row r="70" spans="18:48" ht="12.75">
      <c r="R70" s="32">
        <f>IF('Attendance Sheet'!O110="y",'Attendance Sheet'!$I$2,"")</f>
      </c>
      <c r="S70" s="32">
        <f>IF('Attendance Sheet'!P110="y",'Attendance Sheet'!$I$2+1,"")</f>
      </c>
      <c r="T70" s="32">
        <f>IF('Attendance Sheet'!Q110="y",'Attendance Sheet'!$I$2+2,"")</f>
      </c>
      <c r="U70" s="32">
        <f>IF('Attendance Sheet'!R110="y",'Attendance Sheet'!$I$2+3,"")</f>
      </c>
      <c r="V70" s="32">
        <f>IF('Attendance Sheet'!S110="y",'Attendance Sheet'!$I$2+4,"")</f>
      </c>
      <c r="W70" s="32">
        <f>IF('Attendance Sheet'!T110="y",'Attendance Sheet'!$I$2+5,"")</f>
      </c>
      <c r="X70" s="32">
        <f>IF('Attendance Sheet'!U110="y",'Attendance Sheet'!$I$2+6,"")</f>
      </c>
      <c r="Y70" s="32">
        <f>IF('Attendance Sheet'!V110="y",'Attendance Sheet'!$I$2+7,"")</f>
      </c>
      <c r="Z70" s="32">
        <f>IF('Attendance Sheet'!W110="y",'Attendance Sheet'!$I$2+8,"")</f>
      </c>
      <c r="AA70" s="32">
        <f>IF('Attendance Sheet'!X110="y",'Attendance Sheet'!$I$2+9,"")</f>
      </c>
      <c r="AB70" s="32">
        <f>IF('Attendance Sheet'!Y110="y",'Attendance Sheet'!$I$2+10,"")</f>
      </c>
      <c r="AC70" s="32">
        <f>IF('Attendance Sheet'!Z110="y",'Attendance Sheet'!$I$2+11,"")</f>
      </c>
      <c r="AD70" s="32">
        <f>IF('Attendance Sheet'!AA110="y",'Attendance Sheet'!$I$2+12,"")</f>
      </c>
      <c r="AE70" s="32">
        <f>IF('Attendance Sheet'!AB110="y",'Attendance Sheet'!$I$2+13,"")</f>
      </c>
      <c r="AF70" s="32">
        <f>IF('Attendance Sheet'!AC110="y",'Attendance Sheet'!$I$2+14,"")</f>
      </c>
      <c r="AG70" s="32">
        <f>IF('Attendance Sheet'!AD110="y",'Attendance Sheet'!$I$2+15,"")</f>
      </c>
      <c r="AH70" s="32">
        <f>IF('Attendance Sheet'!AE110="y",'Attendance Sheet'!$I$2+16,"")</f>
      </c>
      <c r="AI70" s="32">
        <f>IF('Attendance Sheet'!AF110="y",'Attendance Sheet'!$I$2+17,"")</f>
      </c>
      <c r="AJ70" s="32">
        <f>IF('Attendance Sheet'!AG110="y",'Attendance Sheet'!$I$2+18,"")</f>
      </c>
      <c r="AK70" s="32">
        <f>IF('Attendance Sheet'!AH110="y",'Attendance Sheet'!$I$2+19,"")</f>
      </c>
      <c r="AL70" s="32">
        <f>IF('Attendance Sheet'!AI110="y",'Attendance Sheet'!$I$2+20,"")</f>
      </c>
      <c r="AM70" s="32">
        <f>IF('Attendance Sheet'!AJ110="y",'Attendance Sheet'!$I$2+21,"")</f>
      </c>
      <c r="AN70" s="32">
        <f>IF('Attendance Sheet'!AK110="y",'Attendance Sheet'!$I$2+22,"")</f>
      </c>
      <c r="AO70" s="32">
        <f>IF('Attendance Sheet'!AL110="y",'Attendance Sheet'!$I$2+23,"")</f>
      </c>
      <c r="AP70" s="32">
        <f>IF('Attendance Sheet'!AM110="y",'Attendance Sheet'!$I$2+24,"")</f>
      </c>
      <c r="AQ70" s="32">
        <f>IF('Attendance Sheet'!AN110="y",'Attendance Sheet'!$I$2+25,"")</f>
      </c>
      <c r="AR70" s="32">
        <f>IF('Attendance Sheet'!AO110="y",'Attendance Sheet'!$I$2+26,"")</f>
      </c>
      <c r="AS70" s="32">
        <f>IF('Attendance Sheet'!AP110="y",'Attendance Sheet'!$I$2+27,"")</f>
      </c>
      <c r="AT70" s="32">
        <f>IF('Attendance Sheet'!AQ110="y",'Attendance Sheet'!$I$2+28,"")</f>
      </c>
      <c r="AU70" s="32">
        <f>IF('Attendance Sheet'!AR110="y",'Attendance Sheet'!$I$2+29,"")</f>
      </c>
      <c r="AV70" s="32">
        <f>IF('Attendance Sheet'!AS110="y",'Attendance Sheet'!$I$2+30,"")</f>
      </c>
    </row>
    <row r="71" spans="18:48" ht="12.75">
      <c r="R71" s="32">
        <f>IF('Attendance Sheet'!O111="y",'Attendance Sheet'!$I$2,"")</f>
      </c>
      <c r="S71" s="32">
        <f>IF('Attendance Sheet'!P111="y",'Attendance Sheet'!$I$2+1,"")</f>
      </c>
      <c r="T71" s="32">
        <f>IF('Attendance Sheet'!Q111="y",'Attendance Sheet'!$I$2+2,"")</f>
      </c>
      <c r="U71" s="32">
        <f>IF('Attendance Sheet'!R111="y",'Attendance Sheet'!$I$2+3,"")</f>
      </c>
      <c r="V71" s="32">
        <f>IF('Attendance Sheet'!S111="y",'Attendance Sheet'!$I$2+4,"")</f>
      </c>
      <c r="W71" s="32">
        <f>IF('Attendance Sheet'!T111="y",'Attendance Sheet'!$I$2+5,"")</f>
      </c>
      <c r="X71" s="32">
        <f>IF('Attendance Sheet'!U111="y",'Attendance Sheet'!$I$2+6,"")</f>
      </c>
      <c r="Y71" s="32">
        <f>IF('Attendance Sheet'!V111="y",'Attendance Sheet'!$I$2+7,"")</f>
      </c>
      <c r="Z71" s="32">
        <f>IF('Attendance Sheet'!W111="y",'Attendance Sheet'!$I$2+8,"")</f>
      </c>
      <c r="AA71" s="32">
        <f>IF('Attendance Sheet'!X111="y",'Attendance Sheet'!$I$2+9,"")</f>
      </c>
      <c r="AB71" s="32">
        <f>IF('Attendance Sheet'!Y111="y",'Attendance Sheet'!$I$2+10,"")</f>
      </c>
      <c r="AC71" s="32">
        <f>IF('Attendance Sheet'!Z111="y",'Attendance Sheet'!$I$2+11,"")</f>
      </c>
      <c r="AD71" s="32">
        <f>IF('Attendance Sheet'!AA111="y",'Attendance Sheet'!$I$2+12,"")</f>
      </c>
      <c r="AE71" s="32">
        <f>IF('Attendance Sheet'!AB111="y",'Attendance Sheet'!$I$2+13,"")</f>
      </c>
      <c r="AF71" s="32">
        <f>IF('Attendance Sheet'!AC111="y",'Attendance Sheet'!$I$2+14,"")</f>
      </c>
      <c r="AG71" s="32">
        <f>IF('Attendance Sheet'!AD111="y",'Attendance Sheet'!$I$2+15,"")</f>
      </c>
      <c r="AH71" s="32">
        <f>IF('Attendance Sheet'!AE111="y",'Attendance Sheet'!$I$2+16,"")</f>
      </c>
      <c r="AI71" s="32">
        <f>IF('Attendance Sheet'!AF111="y",'Attendance Sheet'!$I$2+17,"")</f>
      </c>
      <c r="AJ71" s="32">
        <f>IF('Attendance Sheet'!AG111="y",'Attendance Sheet'!$I$2+18,"")</f>
      </c>
      <c r="AK71" s="32">
        <f>IF('Attendance Sheet'!AH111="y",'Attendance Sheet'!$I$2+19,"")</f>
      </c>
      <c r="AL71" s="32">
        <f>IF('Attendance Sheet'!AI111="y",'Attendance Sheet'!$I$2+20,"")</f>
      </c>
      <c r="AM71" s="32">
        <f>IF('Attendance Sheet'!AJ111="y",'Attendance Sheet'!$I$2+21,"")</f>
      </c>
      <c r="AN71" s="32">
        <f>IF('Attendance Sheet'!AK111="y",'Attendance Sheet'!$I$2+22,"")</f>
      </c>
      <c r="AO71" s="32">
        <f>IF('Attendance Sheet'!AL111="y",'Attendance Sheet'!$I$2+23,"")</f>
      </c>
      <c r="AP71" s="32">
        <f>IF('Attendance Sheet'!AM111="y",'Attendance Sheet'!$I$2+24,"")</f>
      </c>
      <c r="AQ71" s="32">
        <f>IF('Attendance Sheet'!AN111="y",'Attendance Sheet'!$I$2+25,"")</f>
      </c>
      <c r="AR71" s="32">
        <f>IF('Attendance Sheet'!AO111="y",'Attendance Sheet'!$I$2+26,"")</f>
      </c>
      <c r="AS71" s="32">
        <f>IF('Attendance Sheet'!AP111="y",'Attendance Sheet'!$I$2+27,"")</f>
      </c>
      <c r="AT71" s="32">
        <f>IF('Attendance Sheet'!AQ111="y",'Attendance Sheet'!$I$2+28,"")</f>
      </c>
      <c r="AU71" s="32">
        <f>IF('Attendance Sheet'!AR111="y",'Attendance Sheet'!$I$2+29,"")</f>
      </c>
      <c r="AV71" s="32">
        <f>IF('Attendance Sheet'!AS111="y",'Attendance Sheet'!$I$2+30,"")</f>
      </c>
    </row>
    <row r="72" spans="18:48" ht="12.75">
      <c r="R72" s="32">
        <f>IF('Attendance Sheet'!O112="y",'Attendance Sheet'!$I$2,"")</f>
      </c>
      <c r="S72" s="32">
        <f>IF('Attendance Sheet'!P112="y",'Attendance Sheet'!$I$2+1,"")</f>
      </c>
      <c r="T72" s="32">
        <f>IF('Attendance Sheet'!Q112="y",'Attendance Sheet'!$I$2+2,"")</f>
      </c>
      <c r="U72" s="32">
        <f>IF('Attendance Sheet'!R112="y",'Attendance Sheet'!$I$2+3,"")</f>
      </c>
      <c r="V72" s="32">
        <f>IF('Attendance Sheet'!S112="y",'Attendance Sheet'!$I$2+4,"")</f>
      </c>
      <c r="W72" s="32">
        <f>IF('Attendance Sheet'!T112="y",'Attendance Sheet'!$I$2+5,"")</f>
      </c>
      <c r="X72" s="32">
        <f>IF('Attendance Sheet'!U112="y",'Attendance Sheet'!$I$2+6,"")</f>
      </c>
      <c r="Y72" s="32">
        <f>IF('Attendance Sheet'!V112="y",'Attendance Sheet'!$I$2+7,"")</f>
      </c>
      <c r="Z72" s="32">
        <f>IF('Attendance Sheet'!W112="y",'Attendance Sheet'!$I$2+8,"")</f>
      </c>
      <c r="AA72" s="32">
        <f>IF('Attendance Sheet'!X112="y",'Attendance Sheet'!$I$2+9,"")</f>
      </c>
      <c r="AB72" s="32">
        <f>IF('Attendance Sheet'!Y112="y",'Attendance Sheet'!$I$2+10,"")</f>
      </c>
      <c r="AC72" s="32">
        <f>IF('Attendance Sheet'!Z112="y",'Attendance Sheet'!$I$2+11,"")</f>
      </c>
      <c r="AD72" s="32">
        <f>IF('Attendance Sheet'!AA112="y",'Attendance Sheet'!$I$2+12,"")</f>
      </c>
      <c r="AE72" s="32">
        <f>IF('Attendance Sheet'!AB112="y",'Attendance Sheet'!$I$2+13,"")</f>
      </c>
      <c r="AF72" s="32">
        <f>IF('Attendance Sheet'!AC112="y",'Attendance Sheet'!$I$2+14,"")</f>
      </c>
      <c r="AG72" s="32">
        <f>IF('Attendance Sheet'!AD112="y",'Attendance Sheet'!$I$2+15,"")</f>
      </c>
      <c r="AH72" s="32">
        <f>IF('Attendance Sheet'!AE112="y",'Attendance Sheet'!$I$2+16,"")</f>
      </c>
      <c r="AI72" s="32">
        <f>IF('Attendance Sheet'!AF112="y",'Attendance Sheet'!$I$2+17,"")</f>
      </c>
      <c r="AJ72" s="32">
        <f>IF('Attendance Sheet'!AG112="y",'Attendance Sheet'!$I$2+18,"")</f>
      </c>
      <c r="AK72" s="32">
        <f>IF('Attendance Sheet'!AH112="y",'Attendance Sheet'!$I$2+19,"")</f>
      </c>
      <c r="AL72" s="32">
        <f>IF('Attendance Sheet'!AI112="y",'Attendance Sheet'!$I$2+20,"")</f>
      </c>
      <c r="AM72" s="32">
        <f>IF('Attendance Sheet'!AJ112="y",'Attendance Sheet'!$I$2+21,"")</f>
      </c>
      <c r="AN72" s="32">
        <f>IF('Attendance Sheet'!AK112="y",'Attendance Sheet'!$I$2+22,"")</f>
      </c>
      <c r="AO72" s="32">
        <f>IF('Attendance Sheet'!AL112="y",'Attendance Sheet'!$I$2+23,"")</f>
      </c>
      <c r="AP72" s="32">
        <f>IF('Attendance Sheet'!AM112="y",'Attendance Sheet'!$I$2+24,"")</f>
      </c>
      <c r="AQ72" s="32">
        <f>IF('Attendance Sheet'!AN112="y",'Attendance Sheet'!$I$2+25,"")</f>
      </c>
      <c r="AR72" s="32">
        <f>IF('Attendance Sheet'!AO112="y",'Attendance Sheet'!$I$2+26,"")</f>
      </c>
      <c r="AS72" s="32">
        <f>IF('Attendance Sheet'!AP112="y",'Attendance Sheet'!$I$2+27,"")</f>
      </c>
      <c r="AT72" s="32">
        <f>IF('Attendance Sheet'!AQ112="y",'Attendance Sheet'!$I$2+28,"")</f>
      </c>
      <c r="AU72" s="32">
        <f>IF('Attendance Sheet'!AR112="y",'Attendance Sheet'!$I$2+29,"")</f>
      </c>
      <c r="AV72" s="32">
        <f>IF('Attendance Sheet'!AS112="y",'Attendance Sheet'!$I$2+30,"")</f>
      </c>
    </row>
    <row r="73" spans="18:48" ht="12.75">
      <c r="R73" s="32">
        <f>IF('Attendance Sheet'!O113="y",'Attendance Sheet'!$I$2,"")</f>
      </c>
      <c r="S73" s="32">
        <f>IF('Attendance Sheet'!P113="y",'Attendance Sheet'!$I$2+1,"")</f>
      </c>
      <c r="T73" s="32">
        <f>IF('Attendance Sheet'!Q113="y",'Attendance Sheet'!$I$2+2,"")</f>
      </c>
      <c r="U73" s="32">
        <f>IF('Attendance Sheet'!R113="y",'Attendance Sheet'!$I$2+3,"")</f>
      </c>
      <c r="V73" s="32">
        <f>IF('Attendance Sheet'!S113="y",'Attendance Sheet'!$I$2+4,"")</f>
      </c>
      <c r="W73" s="32">
        <f>IF('Attendance Sheet'!T113="y",'Attendance Sheet'!$I$2+5,"")</f>
      </c>
      <c r="X73" s="32">
        <f>IF('Attendance Sheet'!U113="y",'Attendance Sheet'!$I$2+6,"")</f>
      </c>
      <c r="Y73" s="32">
        <f>IF('Attendance Sheet'!V113="y",'Attendance Sheet'!$I$2+7,"")</f>
      </c>
      <c r="Z73" s="32">
        <f>IF('Attendance Sheet'!W113="y",'Attendance Sheet'!$I$2+8,"")</f>
      </c>
      <c r="AA73" s="32">
        <f>IF('Attendance Sheet'!X113="y",'Attendance Sheet'!$I$2+9,"")</f>
      </c>
      <c r="AB73" s="32">
        <f>IF('Attendance Sheet'!Y113="y",'Attendance Sheet'!$I$2+10,"")</f>
      </c>
      <c r="AC73" s="32">
        <f>IF('Attendance Sheet'!Z113="y",'Attendance Sheet'!$I$2+11,"")</f>
      </c>
      <c r="AD73" s="32">
        <f>IF('Attendance Sheet'!AA113="y",'Attendance Sheet'!$I$2+12,"")</f>
      </c>
      <c r="AE73" s="32">
        <f>IF('Attendance Sheet'!AB113="y",'Attendance Sheet'!$I$2+13,"")</f>
      </c>
      <c r="AF73" s="32">
        <f>IF('Attendance Sheet'!AC113="y",'Attendance Sheet'!$I$2+14,"")</f>
      </c>
      <c r="AG73" s="32">
        <f>IF('Attendance Sheet'!AD113="y",'Attendance Sheet'!$I$2+15,"")</f>
      </c>
      <c r="AH73" s="32">
        <f>IF('Attendance Sheet'!AE113="y",'Attendance Sheet'!$I$2+16,"")</f>
      </c>
      <c r="AI73" s="32">
        <f>IF('Attendance Sheet'!AF113="y",'Attendance Sheet'!$I$2+17,"")</f>
      </c>
      <c r="AJ73" s="32">
        <f>IF('Attendance Sheet'!AG113="y",'Attendance Sheet'!$I$2+18,"")</f>
      </c>
      <c r="AK73" s="32">
        <f>IF('Attendance Sheet'!AH113="y",'Attendance Sheet'!$I$2+19,"")</f>
      </c>
      <c r="AL73" s="32">
        <f>IF('Attendance Sheet'!AI113="y",'Attendance Sheet'!$I$2+20,"")</f>
      </c>
      <c r="AM73" s="32">
        <f>IF('Attendance Sheet'!AJ113="y",'Attendance Sheet'!$I$2+21,"")</f>
      </c>
      <c r="AN73" s="32">
        <f>IF('Attendance Sheet'!AK113="y",'Attendance Sheet'!$I$2+22,"")</f>
      </c>
      <c r="AO73" s="32">
        <f>IF('Attendance Sheet'!AL113="y",'Attendance Sheet'!$I$2+23,"")</f>
      </c>
      <c r="AP73" s="32">
        <f>IF('Attendance Sheet'!AM113="y",'Attendance Sheet'!$I$2+24,"")</f>
      </c>
      <c r="AQ73" s="32">
        <f>IF('Attendance Sheet'!AN113="y",'Attendance Sheet'!$I$2+25,"")</f>
      </c>
      <c r="AR73" s="32">
        <f>IF('Attendance Sheet'!AO113="y",'Attendance Sheet'!$I$2+26,"")</f>
      </c>
      <c r="AS73" s="32">
        <f>IF('Attendance Sheet'!AP113="y",'Attendance Sheet'!$I$2+27,"")</f>
      </c>
      <c r="AT73" s="32">
        <f>IF('Attendance Sheet'!AQ113="y",'Attendance Sheet'!$I$2+28,"")</f>
      </c>
      <c r="AU73" s="32">
        <f>IF('Attendance Sheet'!AR113="y",'Attendance Sheet'!$I$2+29,"")</f>
      </c>
      <c r="AV73" s="32">
        <f>IF('Attendance Sheet'!AS113="y",'Attendance Sheet'!$I$2+30,"")</f>
      </c>
    </row>
    <row r="74" spans="18:48" ht="12.75">
      <c r="R74" s="32">
        <f>IF('Attendance Sheet'!O114="y",'Attendance Sheet'!$I$2,"")</f>
      </c>
      <c r="S74" s="32">
        <f>IF('Attendance Sheet'!P114="y",'Attendance Sheet'!$I$2+1,"")</f>
      </c>
      <c r="T74" s="32">
        <f>IF('Attendance Sheet'!Q114="y",'Attendance Sheet'!$I$2+2,"")</f>
      </c>
      <c r="U74" s="32">
        <f>IF('Attendance Sheet'!R114="y",'Attendance Sheet'!$I$2+3,"")</f>
      </c>
      <c r="V74" s="32">
        <f>IF('Attendance Sheet'!S114="y",'Attendance Sheet'!$I$2+4,"")</f>
      </c>
      <c r="W74" s="32">
        <f>IF('Attendance Sheet'!T114="y",'Attendance Sheet'!$I$2+5,"")</f>
      </c>
      <c r="X74" s="32">
        <f>IF('Attendance Sheet'!U114="y",'Attendance Sheet'!$I$2+6,"")</f>
      </c>
      <c r="Y74" s="32">
        <f>IF('Attendance Sheet'!V114="y",'Attendance Sheet'!$I$2+7,"")</f>
      </c>
      <c r="Z74" s="32">
        <f>IF('Attendance Sheet'!W114="y",'Attendance Sheet'!$I$2+8,"")</f>
      </c>
      <c r="AA74" s="32">
        <f>IF('Attendance Sheet'!X114="y",'Attendance Sheet'!$I$2+9,"")</f>
      </c>
      <c r="AB74" s="32">
        <f>IF('Attendance Sheet'!Y114="y",'Attendance Sheet'!$I$2+10,"")</f>
      </c>
      <c r="AC74" s="32">
        <f>IF('Attendance Sheet'!Z114="y",'Attendance Sheet'!$I$2+11,"")</f>
      </c>
      <c r="AD74" s="32">
        <f>IF('Attendance Sheet'!AA114="y",'Attendance Sheet'!$I$2+12,"")</f>
      </c>
      <c r="AE74" s="32">
        <f>IF('Attendance Sheet'!AB114="y",'Attendance Sheet'!$I$2+13,"")</f>
      </c>
      <c r="AF74" s="32">
        <f>IF('Attendance Sheet'!AC114="y",'Attendance Sheet'!$I$2+14,"")</f>
      </c>
      <c r="AG74" s="32">
        <f>IF('Attendance Sheet'!AD114="y",'Attendance Sheet'!$I$2+15,"")</f>
      </c>
      <c r="AH74" s="32">
        <f>IF('Attendance Sheet'!AE114="y",'Attendance Sheet'!$I$2+16,"")</f>
      </c>
      <c r="AI74" s="32">
        <f>IF('Attendance Sheet'!AF114="y",'Attendance Sheet'!$I$2+17,"")</f>
      </c>
      <c r="AJ74" s="32">
        <f>IF('Attendance Sheet'!AG114="y",'Attendance Sheet'!$I$2+18,"")</f>
      </c>
      <c r="AK74" s="32">
        <f>IF('Attendance Sheet'!AH114="y",'Attendance Sheet'!$I$2+19,"")</f>
      </c>
      <c r="AL74" s="32">
        <f>IF('Attendance Sheet'!AI114="y",'Attendance Sheet'!$I$2+20,"")</f>
      </c>
      <c r="AM74" s="32">
        <f>IF('Attendance Sheet'!AJ114="y",'Attendance Sheet'!$I$2+21,"")</f>
      </c>
      <c r="AN74" s="32">
        <f>IF('Attendance Sheet'!AK114="y",'Attendance Sheet'!$I$2+22,"")</f>
      </c>
      <c r="AO74" s="32">
        <f>IF('Attendance Sheet'!AL114="y",'Attendance Sheet'!$I$2+23,"")</f>
      </c>
      <c r="AP74" s="32">
        <f>IF('Attendance Sheet'!AM114="y",'Attendance Sheet'!$I$2+24,"")</f>
      </c>
      <c r="AQ74" s="32">
        <f>IF('Attendance Sheet'!AN114="y",'Attendance Sheet'!$I$2+25,"")</f>
      </c>
      <c r="AR74" s="32">
        <f>IF('Attendance Sheet'!AO114="y",'Attendance Sheet'!$I$2+26,"")</f>
      </c>
      <c r="AS74" s="32">
        <f>IF('Attendance Sheet'!AP114="y",'Attendance Sheet'!$I$2+27,"")</f>
      </c>
      <c r="AT74" s="32">
        <f>IF('Attendance Sheet'!AQ114="y",'Attendance Sheet'!$I$2+28,"")</f>
      </c>
      <c r="AU74" s="32">
        <f>IF('Attendance Sheet'!AR114="y",'Attendance Sheet'!$I$2+29,"")</f>
      </c>
      <c r="AV74" s="32">
        <f>IF('Attendance Sheet'!AS114="y",'Attendance Sheet'!$I$2+30,"")</f>
      </c>
    </row>
    <row r="75" spans="18:48" ht="12.75">
      <c r="R75" s="32">
        <f>IF('Attendance Sheet'!O115="y",'Attendance Sheet'!$I$2,"")</f>
      </c>
      <c r="S75" s="32">
        <f>IF('Attendance Sheet'!P115="y",'Attendance Sheet'!$I$2+1,"")</f>
      </c>
      <c r="T75" s="32">
        <f>IF('Attendance Sheet'!Q115="y",'Attendance Sheet'!$I$2+2,"")</f>
      </c>
      <c r="U75" s="32">
        <f>IF('Attendance Sheet'!R115="y",'Attendance Sheet'!$I$2+3,"")</f>
      </c>
      <c r="V75" s="32">
        <f>IF('Attendance Sheet'!S115="y",'Attendance Sheet'!$I$2+4,"")</f>
      </c>
      <c r="W75" s="32">
        <f>IF('Attendance Sheet'!T115="y",'Attendance Sheet'!$I$2+5,"")</f>
      </c>
      <c r="X75" s="32">
        <f>IF('Attendance Sheet'!U115="y",'Attendance Sheet'!$I$2+6,"")</f>
      </c>
      <c r="Y75" s="32">
        <f>IF('Attendance Sheet'!V115="y",'Attendance Sheet'!$I$2+7,"")</f>
      </c>
      <c r="Z75" s="32">
        <f>IF('Attendance Sheet'!W115="y",'Attendance Sheet'!$I$2+8,"")</f>
      </c>
      <c r="AA75" s="32">
        <f>IF('Attendance Sheet'!X115="y",'Attendance Sheet'!$I$2+9,"")</f>
      </c>
      <c r="AB75" s="32">
        <f>IF('Attendance Sheet'!Y115="y",'Attendance Sheet'!$I$2+10,"")</f>
      </c>
      <c r="AC75" s="32">
        <f>IF('Attendance Sheet'!Z115="y",'Attendance Sheet'!$I$2+11,"")</f>
      </c>
      <c r="AD75" s="32">
        <f>IF('Attendance Sheet'!AA115="y",'Attendance Sheet'!$I$2+12,"")</f>
      </c>
      <c r="AE75" s="32">
        <f>IF('Attendance Sheet'!AB115="y",'Attendance Sheet'!$I$2+13,"")</f>
      </c>
      <c r="AF75" s="32">
        <f>IF('Attendance Sheet'!AC115="y",'Attendance Sheet'!$I$2+14,"")</f>
      </c>
      <c r="AG75" s="32">
        <f>IF('Attendance Sheet'!AD115="y",'Attendance Sheet'!$I$2+15,"")</f>
      </c>
      <c r="AH75" s="32">
        <f>IF('Attendance Sheet'!AE115="y",'Attendance Sheet'!$I$2+16,"")</f>
      </c>
      <c r="AI75" s="32">
        <f>IF('Attendance Sheet'!AF115="y",'Attendance Sheet'!$I$2+17,"")</f>
      </c>
      <c r="AJ75" s="32">
        <f>IF('Attendance Sheet'!AG115="y",'Attendance Sheet'!$I$2+18,"")</f>
      </c>
      <c r="AK75" s="32">
        <f>IF('Attendance Sheet'!AH115="y",'Attendance Sheet'!$I$2+19,"")</f>
      </c>
      <c r="AL75" s="32">
        <f>IF('Attendance Sheet'!AI115="y",'Attendance Sheet'!$I$2+20,"")</f>
      </c>
      <c r="AM75" s="32">
        <f>IF('Attendance Sheet'!AJ115="y",'Attendance Sheet'!$I$2+21,"")</f>
      </c>
      <c r="AN75" s="32">
        <f>IF('Attendance Sheet'!AK115="y",'Attendance Sheet'!$I$2+22,"")</f>
      </c>
      <c r="AO75" s="32">
        <f>IF('Attendance Sheet'!AL115="y",'Attendance Sheet'!$I$2+23,"")</f>
      </c>
      <c r="AP75" s="32">
        <f>IF('Attendance Sheet'!AM115="y",'Attendance Sheet'!$I$2+24,"")</f>
      </c>
      <c r="AQ75" s="32">
        <f>IF('Attendance Sheet'!AN115="y",'Attendance Sheet'!$I$2+25,"")</f>
      </c>
      <c r="AR75" s="32">
        <f>IF('Attendance Sheet'!AO115="y",'Attendance Sheet'!$I$2+26,"")</f>
      </c>
      <c r="AS75" s="32">
        <f>IF('Attendance Sheet'!AP115="y",'Attendance Sheet'!$I$2+27,"")</f>
      </c>
      <c r="AT75" s="32">
        <f>IF('Attendance Sheet'!AQ115="y",'Attendance Sheet'!$I$2+28,"")</f>
      </c>
      <c r="AU75" s="32">
        <f>IF('Attendance Sheet'!AR115="y",'Attendance Sheet'!$I$2+29,"")</f>
      </c>
      <c r="AV75" s="32">
        <f>IF('Attendance Sheet'!AS115="y",'Attendance Sheet'!$I$2+30,"")</f>
      </c>
    </row>
    <row r="76" spans="18:48" ht="12.75">
      <c r="R76" s="32">
        <f>IF('Attendance Sheet'!O116="y",'Attendance Sheet'!$I$2,"")</f>
      </c>
      <c r="S76" s="32">
        <f>IF('Attendance Sheet'!P116="y",'Attendance Sheet'!$I$2+1,"")</f>
      </c>
      <c r="T76" s="32">
        <f>IF('Attendance Sheet'!Q116="y",'Attendance Sheet'!$I$2+2,"")</f>
      </c>
      <c r="U76" s="32">
        <f>IF('Attendance Sheet'!R116="y",'Attendance Sheet'!$I$2+3,"")</f>
      </c>
      <c r="V76" s="32">
        <f>IF('Attendance Sheet'!S116="y",'Attendance Sheet'!$I$2+4,"")</f>
      </c>
      <c r="W76" s="32">
        <f>IF('Attendance Sheet'!T116="y",'Attendance Sheet'!$I$2+5,"")</f>
      </c>
      <c r="X76" s="32">
        <f>IF('Attendance Sheet'!U116="y",'Attendance Sheet'!$I$2+6,"")</f>
      </c>
      <c r="Y76" s="32">
        <f>IF('Attendance Sheet'!V116="y",'Attendance Sheet'!$I$2+7,"")</f>
      </c>
      <c r="Z76" s="32">
        <f>IF('Attendance Sheet'!W116="y",'Attendance Sheet'!$I$2+8,"")</f>
      </c>
      <c r="AA76" s="32">
        <f>IF('Attendance Sheet'!X116="y",'Attendance Sheet'!$I$2+9,"")</f>
      </c>
      <c r="AB76" s="32">
        <f>IF('Attendance Sheet'!Y116="y",'Attendance Sheet'!$I$2+10,"")</f>
      </c>
      <c r="AC76" s="32">
        <f>IF('Attendance Sheet'!Z116="y",'Attendance Sheet'!$I$2+11,"")</f>
      </c>
      <c r="AD76" s="32">
        <f>IF('Attendance Sheet'!AA116="y",'Attendance Sheet'!$I$2+12,"")</f>
      </c>
      <c r="AE76" s="32">
        <f>IF('Attendance Sheet'!AB116="y",'Attendance Sheet'!$I$2+13,"")</f>
      </c>
      <c r="AF76" s="32">
        <f>IF('Attendance Sheet'!AC116="y",'Attendance Sheet'!$I$2+14,"")</f>
      </c>
      <c r="AG76" s="32">
        <f>IF('Attendance Sheet'!AD116="y",'Attendance Sheet'!$I$2+15,"")</f>
      </c>
      <c r="AH76" s="32">
        <f>IF('Attendance Sheet'!AE116="y",'Attendance Sheet'!$I$2+16,"")</f>
      </c>
      <c r="AI76" s="32">
        <f>IF('Attendance Sheet'!AF116="y",'Attendance Sheet'!$I$2+17,"")</f>
      </c>
      <c r="AJ76" s="32">
        <f>IF('Attendance Sheet'!AG116="y",'Attendance Sheet'!$I$2+18,"")</f>
      </c>
      <c r="AK76" s="32">
        <f>IF('Attendance Sheet'!AH116="y",'Attendance Sheet'!$I$2+19,"")</f>
      </c>
      <c r="AL76" s="32">
        <f>IF('Attendance Sheet'!AI116="y",'Attendance Sheet'!$I$2+20,"")</f>
      </c>
      <c r="AM76" s="32">
        <f>IF('Attendance Sheet'!AJ116="y",'Attendance Sheet'!$I$2+21,"")</f>
      </c>
      <c r="AN76" s="32">
        <f>IF('Attendance Sheet'!AK116="y",'Attendance Sheet'!$I$2+22,"")</f>
      </c>
      <c r="AO76" s="32">
        <f>IF('Attendance Sheet'!AL116="y",'Attendance Sheet'!$I$2+23,"")</f>
      </c>
      <c r="AP76" s="32">
        <f>IF('Attendance Sheet'!AM116="y",'Attendance Sheet'!$I$2+24,"")</f>
      </c>
      <c r="AQ76" s="32">
        <f>IF('Attendance Sheet'!AN116="y",'Attendance Sheet'!$I$2+25,"")</f>
      </c>
      <c r="AR76" s="32">
        <f>IF('Attendance Sheet'!AO116="y",'Attendance Sheet'!$I$2+26,"")</f>
      </c>
      <c r="AS76" s="32">
        <f>IF('Attendance Sheet'!AP116="y",'Attendance Sheet'!$I$2+27,"")</f>
      </c>
      <c r="AT76" s="32">
        <f>IF('Attendance Sheet'!AQ116="y",'Attendance Sheet'!$I$2+28,"")</f>
      </c>
      <c r="AU76" s="32">
        <f>IF('Attendance Sheet'!AR116="y",'Attendance Sheet'!$I$2+29,"")</f>
      </c>
      <c r="AV76" s="32">
        <f>IF('Attendance Sheet'!AS116="y",'Attendance Sheet'!$I$2+30,"")</f>
      </c>
    </row>
    <row r="77" spans="18:48" ht="12.75">
      <c r="R77" s="32">
        <f>IF('Attendance Sheet'!O117="y",'Attendance Sheet'!$I$2,"")</f>
      </c>
      <c r="S77" s="32">
        <f>IF('Attendance Sheet'!P117="y",'Attendance Sheet'!$I$2+1,"")</f>
      </c>
      <c r="T77" s="32">
        <f>IF('Attendance Sheet'!Q117="y",'Attendance Sheet'!$I$2+2,"")</f>
      </c>
      <c r="U77" s="32">
        <f>IF('Attendance Sheet'!R117="y",'Attendance Sheet'!$I$2+3,"")</f>
      </c>
      <c r="V77" s="32">
        <f>IF('Attendance Sheet'!S117="y",'Attendance Sheet'!$I$2+4,"")</f>
      </c>
      <c r="W77" s="32">
        <f>IF('Attendance Sheet'!T117="y",'Attendance Sheet'!$I$2+5,"")</f>
      </c>
      <c r="X77" s="32">
        <f>IF('Attendance Sheet'!U117="y",'Attendance Sheet'!$I$2+6,"")</f>
      </c>
      <c r="Y77" s="32">
        <f>IF('Attendance Sheet'!V117="y",'Attendance Sheet'!$I$2+7,"")</f>
      </c>
      <c r="Z77" s="32">
        <f>IF('Attendance Sheet'!W117="y",'Attendance Sheet'!$I$2+8,"")</f>
      </c>
      <c r="AA77" s="32">
        <f>IF('Attendance Sheet'!X117="y",'Attendance Sheet'!$I$2+9,"")</f>
      </c>
      <c r="AB77" s="32">
        <f>IF('Attendance Sheet'!Y117="y",'Attendance Sheet'!$I$2+10,"")</f>
      </c>
      <c r="AC77" s="32">
        <f>IF('Attendance Sheet'!Z117="y",'Attendance Sheet'!$I$2+11,"")</f>
      </c>
      <c r="AD77" s="32">
        <f>IF('Attendance Sheet'!AA117="y",'Attendance Sheet'!$I$2+12,"")</f>
      </c>
      <c r="AE77" s="32">
        <f>IF('Attendance Sheet'!AB117="y",'Attendance Sheet'!$I$2+13,"")</f>
      </c>
      <c r="AF77" s="32">
        <f>IF('Attendance Sheet'!AC117="y",'Attendance Sheet'!$I$2+14,"")</f>
      </c>
      <c r="AG77" s="32">
        <f>IF('Attendance Sheet'!AD117="y",'Attendance Sheet'!$I$2+15,"")</f>
      </c>
      <c r="AH77" s="32">
        <f>IF('Attendance Sheet'!AE117="y",'Attendance Sheet'!$I$2+16,"")</f>
      </c>
      <c r="AI77" s="32">
        <f>IF('Attendance Sheet'!AF117="y",'Attendance Sheet'!$I$2+17,"")</f>
      </c>
      <c r="AJ77" s="32">
        <f>IF('Attendance Sheet'!AG117="y",'Attendance Sheet'!$I$2+18,"")</f>
      </c>
      <c r="AK77" s="32">
        <f>IF('Attendance Sheet'!AH117="y",'Attendance Sheet'!$I$2+19,"")</f>
      </c>
      <c r="AL77" s="32">
        <f>IF('Attendance Sheet'!AI117="y",'Attendance Sheet'!$I$2+20,"")</f>
      </c>
      <c r="AM77" s="32">
        <f>IF('Attendance Sheet'!AJ117="y",'Attendance Sheet'!$I$2+21,"")</f>
      </c>
      <c r="AN77" s="32">
        <f>IF('Attendance Sheet'!AK117="y",'Attendance Sheet'!$I$2+22,"")</f>
      </c>
      <c r="AO77" s="32">
        <f>IF('Attendance Sheet'!AL117="y",'Attendance Sheet'!$I$2+23,"")</f>
      </c>
      <c r="AP77" s="32">
        <f>IF('Attendance Sheet'!AM117="y",'Attendance Sheet'!$I$2+24,"")</f>
      </c>
      <c r="AQ77" s="32">
        <f>IF('Attendance Sheet'!AN117="y",'Attendance Sheet'!$I$2+25,"")</f>
      </c>
      <c r="AR77" s="32">
        <f>IF('Attendance Sheet'!AO117="y",'Attendance Sheet'!$I$2+26,"")</f>
      </c>
      <c r="AS77" s="32">
        <f>IF('Attendance Sheet'!AP117="y",'Attendance Sheet'!$I$2+27,"")</f>
      </c>
      <c r="AT77" s="32">
        <f>IF('Attendance Sheet'!AQ117="y",'Attendance Sheet'!$I$2+28,"")</f>
      </c>
      <c r="AU77" s="32">
        <f>IF('Attendance Sheet'!AR117="y",'Attendance Sheet'!$I$2+29,"")</f>
      </c>
      <c r="AV77" s="32">
        <f>IF('Attendance Sheet'!AS117="y",'Attendance Sheet'!$I$2+30,"")</f>
      </c>
    </row>
    <row r="78" spans="18:48" ht="12.75">
      <c r="R78" s="32">
        <f>IF('Attendance Sheet'!O118="y",'Attendance Sheet'!$I$2,"")</f>
      </c>
      <c r="S78" s="32">
        <f>IF('Attendance Sheet'!P118="y",'Attendance Sheet'!$I$2+1,"")</f>
      </c>
      <c r="T78" s="32">
        <f>IF('Attendance Sheet'!Q118="y",'Attendance Sheet'!$I$2+2,"")</f>
      </c>
      <c r="U78" s="32">
        <f>IF('Attendance Sheet'!R118="y",'Attendance Sheet'!$I$2+3,"")</f>
      </c>
      <c r="V78" s="32">
        <f>IF('Attendance Sheet'!S118="y",'Attendance Sheet'!$I$2+4,"")</f>
      </c>
      <c r="W78" s="32">
        <f>IF('Attendance Sheet'!T118="y",'Attendance Sheet'!$I$2+5,"")</f>
      </c>
      <c r="X78" s="32">
        <f>IF('Attendance Sheet'!U118="y",'Attendance Sheet'!$I$2+6,"")</f>
      </c>
      <c r="Y78" s="32">
        <f>IF('Attendance Sheet'!V118="y",'Attendance Sheet'!$I$2+7,"")</f>
      </c>
      <c r="Z78" s="32">
        <f>IF('Attendance Sheet'!W118="y",'Attendance Sheet'!$I$2+8,"")</f>
      </c>
      <c r="AA78" s="32">
        <f>IF('Attendance Sheet'!X118="y",'Attendance Sheet'!$I$2+9,"")</f>
      </c>
      <c r="AB78" s="32">
        <f>IF('Attendance Sheet'!Y118="y",'Attendance Sheet'!$I$2+10,"")</f>
      </c>
      <c r="AC78" s="32">
        <f>IF('Attendance Sheet'!Z118="y",'Attendance Sheet'!$I$2+11,"")</f>
      </c>
      <c r="AD78" s="32">
        <f>IF('Attendance Sheet'!AA118="y",'Attendance Sheet'!$I$2+12,"")</f>
      </c>
      <c r="AE78" s="32">
        <f>IF('Attendance Sheet'!AB118="y",'Attendance Sheet'!$I$2+13,"")</f>
      </c>
      <c r="AF78" s="32">
        <f>IF('Attendance Sheet'!AC118="y",'Attendance Sheet'!$I$2+14,"")</f>
      </c>
      <c r="AG78" s="32">
        <f>IF('Attendance Sheet'!AD118="y",'Attendance Sheet'!$I$2+15,"")</f>
      </c>
      <c r="AH78" s="32">
        <f>IF('Attendance Sheet'!AE118="y",'Attendance Sheet'!$I$2+16,"")</f>
      </c>
      <c r="AI78" s="32">
        <f>IF('Attendance Sheet'!AF118="y",'Attendance Sheet'!$I$2+17,"")</f>
      </c>
      <c r="AJ78" s="32">
        <f>IF('Attendance Sheet'!AG118="y",'Attendance Sheet'!$I$2+18,"")</f>
      </c>
      <c r="AK78" s="32">
        <f>IF('Attendance Sheet'!AH118="y",'Attendance Sheet'!$I$2+19,"")</f>
      </c>
      <c r="AL78" s="32">
        <f>IF('Attendance Sheet'!AI118="y",'Attendance Sheet'!$I$2+20,"")</f>
      </c>
      <c r="AM78" s="32">
        <f>IF('Attendance Sheet'!AJ118="y",'Attendance Sheet'!$I$2+21,"")</f>
      </c>
      <c r="AN78" s="32">
        <f>IF('Attendance Sheet'!AK118="y",'Attendance Sheet'!$I$2+22,"")</f>
      </c>
      <c r="AO78" s="32">
        <f>IF('Attendance Sheet'!AL118="y",'Attendance Sheet'!$I$2+23,"")</f>
      </c>
      <c r="AP78" s="32">
        <f>IF('Attendance Sheet'!AM118="y",'Attendance Sheet'!$I$2+24,"")</f>
      </c>
      <c r="AQ78" s="32">
        <f>IF('Attendance Sheet'!AN118="y",'Attendance Sheet'!$I$2+25,"")</f>
      </c>
      <c r="AR78" s="32">
        <f>IF('Attendance Sheet'!AO118="y",'Attendance Sheet'!$I$2+26,"")</f>
      </c>
      <c r="AS78" s="32">
        <f>IF('Attendance Sheet'!AP118="y",'Attendance Sheet'!$I$2+27,"")</f>
      </c>
      <c r="AT78" s="32">
        <f>IF('Attendance Sheet'!AQ118="y",'Attendance Sheet'!$I$2+28,"")</f>
      </c>
      <c r="AU78" s="32">
        <f>IF('Attendance Sheet'!AR118="y",'Attendance Sheet'!$I$2+29,"")</f>
      </c>
      <c r="AV78" s="32">
        <f>IF('Attendance Sheet'!AS118="y",'Attendance Sheet'!$I$2+30,"")</f>
      </c>
    </row>
    <row r="79" spans="18:48" ht="12.75">
      <c r="R79" s="32">
        <f>IF('Attendance Sheet'!O119="y",'Attendance Sheet'!$I$2,"")</f>
      </c>
      <c r="S79" s="32">
        <f>IF('Attendance Sheet'!P119="y",'Attendance Sheet'!$I$2+1,"")</f>
      </c>
      <c r="T79" s="32">
        <f>IF('Attendance Sheet'!Q119="y",'Attendance Sheet'!$I$2+2,"")</f>
      </c>
      <c r="U79" s="32">
        <f>IF('Attendance Sheet'!R119="y",'Attendance Sheet'!$I$2+3,"")</f>
      </c>
      <c r="V79" s="32">
        <f>IF('Attendance Sheet'!S119="y",'Attendance Sheet'!$I$2+4,"")</f>
      </c>
      <c r="W79" s="32">
        <f>IF('Attendance Sheet'!T119="y",'Attendance Sheet'!$I$2+5,"")</f>
      </c>
      <c r="X79" s="32">
        <f>IF('Attendance Sheet'!U119="y",'Attendance Sheet'!$I$2+6,"")</f>
      </c>
      <c r="Y79" s="32">
        <f>IF('Attendance Sheet'!V119="y",'Attendance Sheet'!$I$2+7,"")</f>
      </c>
      <c r="Z79" s="32">
        <f>IF('Attendance Sheet'!W119="y",'Attendance Sheet'!$I$2+8,"")</f>
      </c>
      <c r="AA79" s="32">
        <f>IF('Attendance Sheet'!X119="y",'Attendance Sheet'!$I$2+9,"")</f>
      </c>
      <c r="AB79" s="32">
        <f>IF('Attendance Sheet'!Y119="y",'Attendance Sheet'!$I$2+10,"")</f>
      </c>
      <c r="AC79" s="32">
        <f>IF('Attendance Sheet'!Z119="y",'Attendance Sheet'!$I$2+11,"")</f>
      </c>
      <c r="AD79" s="32">
        <f>IF('Attendance Sheet'!AA119="y",'Attendance Sheet'!$I$2+12,"")</f>
      </c>
      <c r="AE79" s="32">
        <f>IF('Attendance Sheet'!AB119="y",'Attendance Sheet'!$I$2+13,"")</f>
      </c>
      <c r="AF79" s="32">
        <f>IF('Attendance Sheet'!AC119="y",'Attendance Sheet'!$I$2+14,"")</f>
      </c>
      <c r="AG79" s="32">
        <f>IF('Attendance Sheet'!AD119="y",'Attendance Sheet'!$I$2+15,"")</f>
      </c>
      <c r="AH79" s="32">
        <f>IF('Attendance Sheet'!AE119="y",'Attendance Sheet'!$I$2+16,"")</f>
      </c>
      <c r="AI79" s="32">
        <f>IF('Attendance Sheet'!AF119="y",'Attendance Sheet'!$I$2+17,"")</f>
      </c>
      <c r="AJ79" s="32">
        <f>IF('Attendance Sheet'!AG119="y",'Attendance Sheet'!$I$2+18,"")</f>
      </c>
      <c r="AK79" s="32">
        <f>IF('Attendance Sheet'!AH119="y",'Attendance Sheet'!$I$2+19,"")</f>
      </c>
      <c r="AL79" s="32">
        <f>IF('Attendance Sheet'!AI119="y",'Attendance Sheet'!$I$2+20,"")</f>
      </c>
      <c r="AM79" s="32">
        <f>IF('Attendance Sheet'!AJ119="y",'Attendance Sheet'!$I$2+21,"")</f>
      </c>
      <c r="AN79" s="32">
        <f>IF('Attendance Sheet'!AK119="y",'Attendance Sheet'!$I$2+22,"")</f>
      </c>
      <c r="AO79" s="32">
        <f>IF('Attendance Sheet'!AL119="y",'Attendance Sheet'!$I$2+23,"")</f>
      </c>
      <c r="AP79" s="32">
        <f>IF('Attendance Sheet'!AM119="y",'Attendance Sheet'!$I$2+24,"")</f>
      </c>
      <c r="AQ79" s="32">
        <f>IF('Attendance Sheet'!AN119="y",'Attendance Sheet'!$I$2+25,"")</f>
      </c>
      <c r="AR79" s="32">
        <f>IF('Attendance Sheet'!AO119="y",'Attendance Sheet'!$I$2+26,"")</f>
      </c>
      <c r="AS79" s="32">
        <f>IF('Attendance Sheet'!AP119="y",'Attendance Sheet'!$I$2+27,"")</f>
      </c>
      <c r="AT79" s="32">
        <f>IF('Attendance Sheet'!AQ119="y",'Attendance Sheet'!$I$2+28,"")</f>
      </c>
      <c r="AU79" s="32">
        <f>IF('Attendance Sheet'!AR119="y",'Attendance Sheet'!$I$2+29,"")</f>
      </c>
      <c r="AV79" s="32">
        <f>IF('Attendance Sheet'!AS119="y",'Attendance Sheet'!$I$2+30,"")</f>
      </c>
    </row>
    <row r="80" spans="18:48" ht="12.75">
      <c r="R80" s="32">
        <f>IF('Attendance Sheet'!O120="y",'Attendance Sheet'!$I$2,"")</f>
      </c>
      <c r="S80" s="32">
        <f>IF('Attendance Sheet'!P120="y",'Attendance Sheet'!$I$2+1,"")</f>
      </c>
      <c r="T80" s="32">
        <f>IF('Attendance Sheet'!Q120="y",'Attendance Sheet'!$I$2+2,"")</f>
      </c>
      <c r="U80" s="32">
        <f>IF('Attendance Sheet'!R120="y",'Attendance Sheet'!$I$2+3,"")</f>
      </c>
      <c r="V80" s="32">
        <f>IF('Attendance Sheet'!S120="y",'Attendance Sheet'!$I$2+4,"")</f>
      </c>
      <c r="W80" s="32">
        <f>IF('Attendance Sheet'!T120="y",'Attendance Sheet'!$I$2+5,"")</f>
      </c>
      <c r="X80" s="32">
        <f>IF('Attendance Sheet'!U120="y",'Attendance Sheet'!$I$2+6,"")</f>
      </c>
      <c r="Y80" s="32">
        <f>IF('Attendance Sheet'!V120="y",'Attendance Sheet'!$I$2+7,"")</f>
      </c>
      <c r="Z80" s="32">
        <f>IF('Attendance Sheet'!W120="y",'Attendance Sheet'!$I$2+8,"")</f>
      </c>
      <c r="AA80" s="32">
        <f>IF('Attendance Sheet'!X120="y",'Attendance Sheet'!$I$2+9,"")</f>
      </c>
      <c r="AB80" s="32">
        <f>IF('Attendance Sheet'!Y120="y",'Attendance Sheet'!$I$2+10,"")</f>
      </c>
      <c r="AC80" s="32">
        <f>IF('Attendance Sheet'!Z120="y",'Attendance Sheet'!$I$2+11,"")</f>
      </c>
      <c r="AD80" s="32">
        <f>IF('Attendance Sheet'!AA120="y",'Attendance Sheet'!$I$2+12,"")</f>
      </c>
      <c r="AE80" s="32">
        <f>IF('Attendance Sheet'!AB120="y",'Attendance Sheet'!$I$2+13,"")</f>
      </c>
      <c r="AF80" s="32">
        <f>IF('Attendance Sheet'!AC120="y",'Attendance Sheet'!$I$2+14,"")</f>
      </c>
      <c r="AG80" s="32">
        <f>IF('Attendance Sheet'!AD120="y",'Attendance Sheet'!$I$2+15,"")</f>
      </c>
      <c r="AH80" s="32">
        <f>IF('Attendance Sheet'!AE120="y",'Attendance Sheet'!$I$2+16,"")</f>
      </c>
      <c r="AI80" s="32">
        <f>IF('Attendance Sheet'!AF120="y",'Attendance Sheet'!$I$2+17,"")</f>
      </c>
      <c r="AJ80" s="32">
        <f>IF('Attendance Sheet'!AG120="y",'Attendance Sheet'!$I$2+18,"")</f>
      </c>
      <c r="AK80" s="32">
        <f>IF('Attendance Sheet'!AH120="y",'Attendance Sheet'!$I$2+19,"")</f>
      </c>
      <c r="AL80" s="32">
        <f>IF('Attendance Sheet'!AI120="y",'Attendance Sheet'!$I$2+20,"")</f>
      </c>
      <c r="AM80" s="32">
        <f>IF('Attendance Sheet'!AJ120="y",'Attendance Sheet'!$I$2+21,"")</f>
      </c>
      <c r="AN80" s="32">
        <f>IF('Attendance Sheet'!AK120="y",'Attendance Sheet'!$I$2+22,"")</f>
      </c>
      <c r="AO80" s="32">
        <f>IF('Attendance Sheet'!AL120="y",'Attendance Sheet'!$I$2+23,"")</f>
      </c>
      <c r="AP80" s="32">
        <f>IF('Attendance Sheet'!AM120="y",'Attendance Sheet'!$I$2+24,"")</f>
      </c>
      <c r="AQ80" s="32">
        <f>IF('Attendance Sheet'!AN120="y",'Attendance Sheet'!$I$2+25,"")</f>
      </c>
      <c r="AR80" s="32">
        <f>IF('Attendance Sheet'!AO120="y",'Attendance Sheet'!$I$2+26,"")</f>
      </c>
      <c r="AS80" s="32">
        <f>IF('Attendance Sheet'!AP120="y",'Attendance Sheet'!$I$2+27,"")</f>
      </c>
      <c r="AT80" s="32">
        <f>IF('Attendance Sheet'!AQ120="y",'Attendance Sheet'!$I$2+28,"")</f>
      </c>
      <c r="AU80" s="32">
        <f>IF('Attendance Sheet'!AR120="y",'Attendance Sheet'!$I$2+29,"")</f>
      </c>
      <c r="AV80" s="32">
        <f>IF('Attendance Sheet'!AS120="y",'Attendance Sheet'!$I$2+30,"")</f>
      </c>
    </row>
    <row r="81" spans="18:48" ht="12.75">
      <c r="R81" s="32">
        <f>IF('Attendance Sheet'!O121="y",'Attendance Sheet'!$I$2,"")</f>
      </c>
      <c r="S81" s="32">
        <f>IF('Attendance Sheet'!P121="y",'Attendance Sheet'!$I$2+1,"")</f>
      </c>
      <c r="T81" s="32">
        <f>IF('Attendance Sheet'!Q121="y",'Attendance Sheet'!$I$2+2,"")</f>
      </c>
      <c r="U81" s="32">
        <f>IF('Attendance Sheet'!R121="y",'Attendance Sheet'!$I$2+3,"")</f>
      </c>
      <c r="V81" s="32">
        <f>IF('Attendance Sheet'!S121="y",'Attendance Sheet'!$I$2+4,"")</f>
      </c>
      <c r="W81" s="32">
        <f>IF('Attendance Sheet'!T121="y",'Attendance Sheet'!$I$2+5,"")</f>
      </c>
      <c r="X81" s="32">
        <f>IF('Attendance Sheet'!U121="y",'Attendance Sheet'!$I$2+6,"")</f>
      </c>
      <c r="Y81" s="32">
        <f>IF('Attendance Sheet'!V121="y",'Attendance Sheet'!$I$2+7,"")</f>
      </c>
      <c r="Z81" s="32">
        <f>IF('Attendance Sheet'!W121="y",'Attendance Sheet'!$I$2+8,"")</f>
      </c>
      <c r="AA81" s="32">
        <f>IF('Attendance Sheet'!X121="y",'Attendance Sheet'!$I$2+9,"")</f>
      </c>
      <c r="AB81" s="32">
        <f>IF('Attendance Sheet'!Y121="y",'Attendance Sheet'!$I$2+10,"")</f>
      </c>
      <c r="AC81" s="32">
        <f>IF('Attendance Sheet'!Z121="y",'Attendance Sheet'!$I$2+11,"")</f>
      </c>
      <c r="AD81" s="32">
        <f>IF('Attendance Sheet'!AA121="y",'Attendance Sheet'!$I$2+12,"")</f>
      </c>
      <c r="AE81" s="32">
        <f>IF('Attendance Sheet'!AB121="y",'Attendance Sheet'!$I$2+13,"")</f>
      </c>
      <c r="AF81" s="32">
        <f>IF('Attendance Sheet'!AC121="y",'Attendance Sheet'!$I$2+14,"")</f>
      </c>
      <c r="AG81" s="32">
        <f>IF('Attendance Sheet'!AD121="y",'Attendance Sheet'!$I$2+15,"")</f>
      </c>
      <c r="AH81" s="32">
        <f>IF('Attendance Sheet'!AE121="y",'Attendance Sheet'!$I$2+16,"")</f>
      </c>
      <c r="AI81" s="32">
        <f>IF('Attendance Sheet'!AF121="y",'Attendance Sheet'!$I$2+17,"")</f>
      </c>
      <c r="AJ81" s="32">
        <f>IF('Attendance Sheet'!AG121="y",'Attendance Sheet'!$I$2+18,"")</f>
      </c>
      <c r="AK81" s="32">
        <f>IF('Attendance Sheet'!AH121="y",'Attendance Sheet'!$I$2+19,"")</f>
      </c>
      <c r="AL81" s="32">
        <f>IF('Attendance Sheet'!AI121="y",'Attendance Sheet'!$I$2+20,"")</f>
      </c>
      <c r="AM81" s="32">
        <f>IF('Attendance Sheet'!AJ121="y",'Attendance Sheet'!$I$2+21,"")</f>
      </c>
      <c r="AN81" s="32">
        <f>IF('Attendance Sheet'!AK121="y",'Attendance Sheet'!$I$2+22,"")</f>
      </c>
      <c r="AO81" s="32">
        <f>IF('Attendance Sheet'!AL121="y",'Attendance Sheet'!$I$2+23,"")</f>
      </c>
      <c r="AP81" s="32">
        <f>IF('Attendance Sheet'!AM121="y",'Attendance Sheet'!$I$2+24,"")</f>
      </c>
      <c r="AQ81" s="32">
        <f>IF('Attendance Sheet'!AN121="y",'Attendance Sheet'!$I$2+25,"")</f>
      </c>
      <c r="AR81" s="32">
        <f>IF('Attendance Sheet'!AO121="y",'Attendance Sheet'!$I$2+26,"")</f>
      </c>
      <c r="AS81" s="32">
        <f>IF('Attendance Sheet'!AP121="y",'Attendance Sheet'!$I$2+27,"")</f>
      </c>
      <c r="AT81" s="32">
        <f>IF('Attendance Sheet'!AQ121="y",'Attendance Sheet'!$I$2+28,"")</f>
      </c>
      <c r="AU81" s="32">
        <f>IF('Attendance Sheet'!AR121="y",'Attendance Sheet'!$I$2+29,"")</f>
      </c>
      <c r="AV81" s="32">
        <f>IF('Attendance Sheet'!AS121="y",'Attendance Sheet'!$I$2+30,"")</f>
      </c>
    </row>
    <row r="82" spans="18:48" ht="12.75">
      <c r="R82" s="32">
        <f>IF('Attendance Sheet'!O122="y",'Attendance Sheet'!$I$2,"")</f>
      </c>
      <c r="S82" s="32">
        <f>IF('Attendance Sheet'!P122="y",'Attendance Sheet'!$I$2+1,"")</f>
      </c>
      <c r="T82" s="32">
        <f>IF('Attendance Sheet'!Q122="y",'Attendance Sheet'!$I$2+2,"")</f>
      </c>
      <c r="U82" s="32">
        <f>IF('Attendance Sheet'!R122="y",'Attendance Sheet'!$I$2+3,"")</f>
      </c>
      <c r="V82" s="32">
        <f>IF('Attendance Sheet'!S122="y",'Attendance Sheet'!$I$2+4,"")</f>
      </c>
      <c r="W82" s="32">
        <f>IF('Attendance Sheet'!T122="y",'Attendance Sheet'!$I$2+5,"")</f>
      </c>
      <c r="X82" s="32">
        <f>IF('Attendance Sheet'!U122="y",'Attendance Sheet'!$I$2+6,"")</f>
      </c>
      <c r="Y82" s="32">
        <f>IF('Attendance Sheet'!V122="y",'Attendance Sheet'!$I$2+7,"")</f>
      </c>
      <c r="Z82" s="32">
        <f>IF('Attendance Sheet'!W122="y",'Attendance Sheet'!$I$2+8,"")</f>
      </c>
      <c r="AA82" s="32">
        <f>IF('Attendance Sheet'!X122="y",'Attendance Sheet'!$I$2+9,"")</f>
      </c>
      <c r="AB82" s="32">
        <f>IF('Attendance Sheet'!Y122="y",'Attendance Sheet'!$I$2+10,"")</f>
      </c>
      <c r="AC82" s="32">
        <f>IF('Attendance Sheet'!Z122="y",'Attendance Sheet'!$I$2+11,"")</f>
      </c>
      <c r="AD82" s="32">
        <f>IF('Attendance Sheet'!AA122="y",'Attendance Sheet'!$I$2+12,"")</f>
      </c>
      <c r="AE82" s="32">
        <f>IF('Attendance Sheet'!AB122="y",'Attendance Sheet'!$I$2+13,"")</f>
      </c>
      <c r="AF82" s="32">
        <f>IF('Attendance Sheet'!AC122="y",'Attendance Sheet'!$I$2+14,"")</f>
      </c>
      <c r="AG82" s="32">
        <f>IF('Attendance Sheet'!AD122="y",'Attendance Sheet'!$I$2+15,"")</f>
      </c>
      <c r="AH82" s="32">
        <f>IF('Attendance Sheet'!AE122="y",'Attendance Sheet'!$I$2+16,"")</f>
      </c>
      <c r="AI82" s="32">
        <f>IF('Attendance Sheet'!AF122="y",'Attendance Sheet'!$I$2+17,"")</f>
      </c>
      <c r="AJ82" s="32">
        <f>IF('Attendance Sheet'!AG122="y",'Attendance Sheet'!$I$2+18,"")</f>
      </c>
      <c r="AK82" s="32">
        <f>IF('Attendance Sheet'!AH122="y",'Attendance Sheet'!$I$2+19,"")</f>
      </c>
      <c r="AL82" s="32">
        <f>IF('Attendance Sheet'!AI122="y",'Attendance Sheet'!$I$2+20,"")</f>
      </c>
      <c r="AM82" s="32">
        <f>IF('Attendance Sheet'!AJ122="y",'Attendance Sheet'!$I$2+21,"")</f>
      </c>
      <c r="AN82" s="32">
        <f>IF('Attendance Sheet'!AK122="y",'Attendance Sheet'!$I$2+22,"")</f>
      </c>
      <c r="AO82" s="32">
        <f>IF('Attendance Sheet'!AL122="y",'Attendance Sheet'!$I$2+23,"")</f>
      </c>
      <c r="AP82" s="32">
        <f>IF('Attendance Sheet'!AM122="y",'Attendance Sheet'!$I$2+24,"")</f>
      </c>
      <c r="AQ82" s="32">
        <f>IF('Attendance Sheet'!AN122="y",'Attendance Sheet'!$I$2+25,"")</f>
      </c>
      <c r="AR82" s="32">
        <f>IF('Attendance Sheet'!AO122="y",'Attendance Sheet'!$I$2+26,"")</f>
      </c>
      <c r="AS82" s="32">
        <f>IF('Attendance Sheet'!AP122="y",'Attendance Sheet'!$I$2+27,"")</f>
      </c>
      <c r="AT82" s="32">
        <f>IF('Attendance Sheet'!AQ122="y",'Attendance Sheet'!$I$2+28,"")</f>
      </c>
      <c r="AU82" s="32">
        <f>IF('Attendance Sheet'!AR122="y",'Attendance Sheet'!$I$2+29,"")</f>
      </c>
      <c r="AV82" s="32">
        <f>IF('Attendance Sheet'!AS122="y",'Attendance Sheet'!$I$2+30,"")</f>
      </c>
    </row>
    <row r="83" spans="18:48" ht="12.75">
      <c r="R83" s="32">
        <f>IF('Attendance Sheet'!O123="y",'Attendance Sheet'!$I$2,"")</f>
      </c>
      <c r="S83" s="32">
        <f>IF('Attendance Sheet'!P123="y",'Attendance Sheet'!$I$2+1,"")</f>
      </c>
      <c r="T83" s="32">
        <f>IF('Attendance Sheet'!Q123="y",'Attendance Sheet'!$I$2+2,"")</f>
      </c>
      <c r="U83" s="32">
        <f>IF('Attendance Sheet'!R123="y",'Attendance Sheet'!$I$2+3,"")</f>
      </c>
      <c r="V83" s="32">
        <f>IF('Attendance Sheet'!S123="y",'Attendance Sheet'!$I$2+4,"")</f>
      </c>
      <c r="W83" s="32">
        <f>IF('Attendance Sheet'!T123="y",'Attendance Sheet'!$I$2+5,"")</f>
      </c>
      <c r="X83" s="32">
        <f>IF('Attendance Sheet'!U123="y",'Attendance Sheet'!$I$2+6,"")</f>
      </c>
      <c r="Y83" s="32">
        <f>IF('Attendance Sheet'!V123="y",'Attendance Sheet'!$I$2+7,"")</f>
      </c>
      <c r="Z83" s="32">
        <f>IF('Attendance Sheet'!W123="y",'Attendance Sheet'!$I$2+8,"")</f>
      </c>
      <c r="AA83" s="32">
        <f>IF('Attendance Sheet'!X123="y",'Attendance Sheet'!$I$2+9,"")</f>
      </c>
      <c r="AB83" s="32">
        <f>IF('Attendance Sheet'!Y123="y",'Attendance Sheet'!$I$2+10,"")</f>
      </c>
      <c r="AC83" s="32">
        <f>IF('Attendance Sheet'!Z123="y",'Attendance Sheet'!$I$2+11,"")</f>
      </c>
      <c r="AD83" s="32">
        <f>IF('Attendance Sheet'!AA123="y",'Attendance Sheet'!$I$2+12,"")</f>
      </c>
      <c r="AE83" s="32">
        <f>IF('Attendance Sheet'!AB123="y",'Attendance Sheet'!$I$2+13,"")</f>
      </c>
      <c r="AF83" s="32">
        <f>IF('Attendance Sheet'!AC123="y",'Attendance Sheet'!$I$2+14,"")</f>
      </c>
      <c r="AG83" s="32">
        <f>IF('Attendance Sheet'!AD123="y",'Attendance Sheet'!$I$2+15,"")</f>
      </c>
      <c r="AH83" s="32">
        <f>IF('Attendance Sheet'!AE123="y",'Attendance Sheet'!$I$2+16,"")</f>
      </c>
      <c r="AI83" s="32">
        <f>IF('Attendance Sheet'!AF123="y",'Attendance Sheet'!$I$2+17,"")</f>
      </c>
      <c r="AJ83" s="32">
        <f>IF('Attendance Sheet'!AG123="y",'Attendance Sheet'!$I$2+18,"")</f>
      </c>
      <c r="AK83" s="32">
        <f>IF('Attendance Sheet'!AH123="y",'Attendance Sheet'!$I$2+19,"")</f>
      </c>
      <c r="AL83" s="32">
        <f>IF('Attendance Sheet'!AI123="y",'Attendance Sheet'!$I$2+20,"")</f>
      </c>
      <c r="AM83" s="32">
        <f>IF('Attendance Sheet'!AJ123="y",'Attendance Sheet'!$I$2+21,"")</f>
      </c>
      <c r="AN83" s="32">
        <f>IF('Attendance Sheet'!AK123="y",'Attendance Sheet'!$I$2+22,"")</f>
      </c>
      <c r="AO83" s="32">
        <f>IF('Attendance Sheet'!AL123="y",'Attendance Sheet'!$I$2+23,"")</f>
      </c>
      <c r="AP83" s="32">
        <f>IF('Attendance Sheet'!AM123="y",'Attendance Sheet'!$I$2+24,"")</f>
      </c>
      <c r="AQ83" s="32">
        <f>IF('Attendance Sheet'!AN123="y",'Attendance Sheet'!$I$2+25,"")</f>
      </c>
      <c r="AR83" s="32">
        <f>IF('Attendance Sheet'!AO123="y",'Attendance Sheet'!$I$2+26,"")</f>
      </c>
      <c r="AS83" s="32">
        <f>IF('Attendance Sheet'!AP123="y",'Attendance Sheet'!$I$2+27,"")</f>
      </c>
      <c r="AT83" s="32">
        <f>IF('Attendance Sheet'!AQ123="y",'Attendance Sheet'!$I$2+28,"")</f>
      </c>
      <c r="AU83" s="32">
        <f>IF('Attendance Sheet'!AR123="y",'Attendance Sheet'!$I$2+29,"")</f>
      </c>
      <c r="AV83" s="32">
        <f>IF('Attendance Sheet'!AS123="y",'Attendance Sheet'!$I$2+30,"")</f>
      </c>
    </row>
    <row r="84" spans="18:48" ht="12.75">
      <c r="R84" s="32">
        <f>IF('Attendance Sheet'!O124="y",'Attendance Sheet'!$I$2,"")</f>
      </c>
      <c r="S84" s="32">
        <f>IF('Attendance Sheet'!P124="y",'Attendance Sheet'!$I$2+1,"")</f>
      </c>
      <c r="T84" s="32">
        <f>IF('Attendance Sheet'!Q124="y",'Attendance Sheet'!$I$2+2,"")</f>
      </c>
      <c r="U84" s="32">
        <f>IF('Attendance Sheet'!R124="y",'Attendance Sheet'!$I$2+3,"")</f>
      </c>
      <c r="V84" s="32">
        <f>IF('Attendance Sheet'!S124="y",'Attendance Sheet'!$I$2+4,"")</f>
      </c>
      <c r="W84" s="32">
        <f>IF('Attendance Sheet'!T124="y",'Attendance Sheet'!$I$2+5,"")</f>
      </c>
      <c r="X84" s="32">
        <f>IF('Attendance Sheet'!U124="y",'Attendance Sheet'!$I$2+6,"")</f>
      </c>
      <c r="Y84" s="32">
        <f>IF('Attendance Sheet'!V124="y",'Attendance Sheet'!$I$2+7,"")</f>
      </c>
      <c r="Z84" s="32">
        <f>IF('Attendance Sheet'!W124="y",'Attendance Sheet'!$I$2+8,"")</f>
      </c>
      <c r="AA84" s="32">
        <f>IF('Attendance Sheet'!X124="y",'Attendance Sheet'!$I$2+9,"")</f>
      </c>
      <c r="AB84" s="32">
        <f>IF('Attendance Sheet'!Y124="y",'Attendance Sheet'!$I$2+10,"")</f>
      </c>
      <c r="AC84" s="32">
        <f>IF('Attendance Sheet'!Z124="y",'Attendance Sheet'!$I$2+11,"")</f>
      </c>
      <c r="AD84" s="32">
        <f>IF('Attendance Sheet'!AA124="y",'Attendance Sheet'!$I$2+12,"")</f>
      </c>
      <c r="AE84" s="32">
        <f>IF('Attendance Sheet'!AB124="y",'Attendance Sheet'!$I$2+13,"")</f>
      </c>
      <c r="AF84" s="32">
        <f>IF('Attendance Sheet'!AC124="y",'Attendance Sheet'!$I$2+14,"")</f>
      </c>
      <c r="AG84" s="32">
        <f>IF('Attendance Sheet'!AD124="y",'Attendance Sheet'!$I$2+15,"")</f>
      </c>
      <c r="AH84" s="32">
        <f>IF('Attendance Sheet'!AE124="y",'Attendance Sheet'!$I$2+16,"")</f>
      </c>
      <c r="AI84" s="32">
        <f>IF('Attendance Sheet'!AF124="y",'Attendance Sheet'!$I$2+17,"")</f>
      </c>
      <c r="AJ84" s="32">
        <f>IF('Attendance Sheet'!AG124="y",'Attendance Sheet'!$I$2+18,"")</f>
      </c>
      <c r="AK84" s="32">
        <f>IF('Attendance Sheet'!AH124="y",'Attendance Sheet'!$I$2+19,"")</f>
      </c>
      <c r="AL84" s="32">
        <f>IF('Attendance Sheet'!AI124="y",'Attendance Sheet'!$I$2+20,"")</f>
      </c>
      <c r="AM84" s="32">
        <f>IF('Attendance Sheet'!AJ124="y",'Attendance Sheet'!$I$2+21,"")</f>
      </c>
      <c r="AN84" s="32">
        <f>IF('Attendance Sheet'!AK124="y",'Attendance Sheet'!$I$2+22,"")</f>
      </c>
      <c r="AO84" s="32">
        <f>IF('Attendance Sheet'!AL124="y",'Attendance Sheet'!$I$2+23,"")</f>
      </c>
      <c r="AP84" s="32">
        <f>IF('Attendance Sheet'!AM124="y",'Attendance Sheet'!$I$2+24,"")</f>
      </c>
      <c r="AQ84" s="32">
        <f>IF('Attendance Sheet'!AN124="y",'Attendance Sheet'!$I$2+25,"")</f>
      </c>
      <c r="AR84" s="32">
        <f>IF('Attendance Sheet'!AO124="y",'Attendance Sheet'!$I$2+26,"")</f>
      </c>
      <c r="AS84" s="32">
        <f>IF('Attendance Sheet'!AP124="y",'Attendance Sheet'!$I$2+27,"")</f>
      </c>
      <c r="AT84" s="32">
        <f>IF('Attendance Sheet'!AQ124="y",'Attendance Sheet'!$I$2+28,"")</f>
      </c>
      <c r="AU84" s="32">
        <f>IF('Attendance Sheet'!AR124="y",'Attendance Sheet'!$I$2+29,"")</f>
      </c>
      <c r="AV84" s="32">
        <f>IF('Attendance Sheet'!AS124="y",'Attendance Sheet'!$I$2+30,"")</f>
      </c>
    </row>
    <row r="85" spans="18:48" ht="12.75">
      <c r="R85" s="32">
        <f>IF('Attendance Sheet'!O125="y",'Attendance Sheet'!$I$2,"")</f>
      </c>
      <c r="S85" s="32">
        <f>IF('Attendance Sheet'!P125="y",'Attendance Sheet'!$I$2+1,"")</f>
      </c>
      <c r="T85" s="32">
        <f>IF('Attendance Sheet'!Q125="y",'Attendance Sheet'!$I$2+2,"")</f>
      </c>
      <c r="U85" s="32">
        <f>IF('Attendance Sheet'!R125="y",'Attendance Sheet'!$I$2+3,"")</f>
      </c>
      <c r="V85" s="32">
        <f>IF('Attendance Sheet'!S125="y",'Attendance Sheet'!$I$2+4,"")</f>
      </c>
      <c r="W85" s="32">
        <f>IF('Attendance Sheet'!T125="y",'Attendance Sheet'!$I$2+5,"")</f>
      </c>
      <c r="X85" s="32">
        <f>IF('Attendance Sheet'!U125="y",'Attendance Sheet'!$I$2+6,"")</f>
      </c>
      <c r="Y85" s="32">
        <f>IF('Attendance Sheet'!V125="y",'Attendance Sheet'!$I$2+7,"")</f>
      </c>
      <c r="Z85" s="32">
        <f>IF('Attendance Sheet'!W125="y",'Attendance Sheet'!$I$2+8,"")</f>
      </c>
      <c r="AA85" s="32">
        <f>IF('Attendance Sheet'!X125="y",'Attendance Sheet'!$I$2+9,"")</f>
      </c>
      <c r="AB85" s="32">
        <f>IF('Attendance Sheet'!Y125="y",'Attendance Sheet'!$I$2+10,"")</f>
      </c>
      <c r="AC85" s="32">
        <f>IF('Attendance Sheet'!Z125="y",'Attendance Sheet'!$I$2+11,"")</f>
      </c>
      <c r="AD85" s="32">
        <f>IF('Attendance Sheet'!AA125="y",'Attendance Sheet'!$I$2+12,"")</f>
      </c>
      <c r="AE85" s="32">
        <f>IF('Attendance Sheet'!AB125="y",'Attendance Sheet'!$I$2+13,"")</f>
      </c>
      <c r="AF85" s="32">
        <f>IF('Attendance Sheet'!AC125="y",'Attendance Sheet'!$I$2+14,"")</f>
      </c>
      <c r="AG85" s="32">
        <f>IF('Attendance Sheet'!AD125="y",'Attendance Sheet'!$I$2+15,"")</f>
      </c>
      <c r="AH85" s="32">
        <f>IF('Attendance Sheet'!AE125="y",'Attendance Sheet'!$I$2+16,"")</f>
      </c>
      <c r="AI85" s="32">
        <f>IF('Attendance Sheet'!AF125="y",'Attendance Sheet'!$I$2+17,"")</f>
      </c>
      <c r="AJ85" s="32">
        <f>IF('Attendance Sheet'!AG125="y",'Attendance Sheet'!$I$2+18,"")</f>
      </c>
      <c r="AK85" s="32">
        <f>IF('Attendance Sheet'!AH125="y",'Attendance Sheet'!$I$2+19,"")</f>
      </c>
      <c r="AL85" s="32">
        <f>IF('Attendance Sheet'!AI125="y",'Attendance Sheet'!$I$2+20,"")</f>
      </c>
      <c r="AM85" s="32">
        <f>IF('Attendance Sheet'!AJ125="y",'Attendance Sheet'!$I$2+21,"")</f>
      </c>
      <c r="AN85" s="32">
        <f>IF('Attendance Sheet'!AK125="y",'Attendance Sheet'!$I$2+22,"")</f>
      </c>
      <c r="AO85" s="32">
        <f>IF('Attendance Sheet'!AL125="y",'Attendance Sheet'!$I$2+23,"")</f>
      </c>
      <c r="AP85" s="32">
        <f>IF('Attendance Sheet'!AM125="y",'Attendance Sheet'!$I$2+24,"")</f>
      </c>
      <c r="AQ85" s="32">
        <f>IF('Attendance Sheet'!AN125="y",'Attendance Sheet'!$I$2+25,"")</f>
      </c>
      <c r="AR85" s="32">
        <f>IF('Attendance Sheet'!AO125="y",'Attendance Sheet'!$I$2+26,"")</f>
      </c>
      <c r="AS85" s="32">
        <f>IF('Attendance Sheet'!AP125="y",'Attendance Sheet'!$I$2+27,"")</f>
      </c>
      <c r="AT85" s="32">
        <f>IF('Attendance Sheet'!AQ125="y",'Attendance Sheet'!$I$2+28,"")</f>
      </c>
      <c r="AU85" s="32">
        <f>IF('Attendance Sheet'!AR125="y",'Attendance Sheet'!$I$2+29,"")</f>
      </c>
      <c r="AV85" s="32">
        <f>IF('Attendance Sheet'!AS125="y",'Attendance Sheet'!$I$2+30,"")</f>
      </c>
    </row>
    <row r="86" spans="18:48" ht="12.75">
      <c r="R86" s="32">
        <f>IF('Attendance Sheet'!O126="y",'Attendance Sheet'!$I$2,"")</f>
      </c>
      <c r="S86" s="32">
        <f>IF('Attendance Sheet'!P126="y",'Attendance Sheet'!$I$2+1,"")</f>
      </c>
      <c r="T86" s="32">
        <f>IF('Attendance Sheet'!Q126="y",'Attendance Sheet'!$I$2+2,"")</f>
      </c>
      <c r="U86" s="32">
        <f>IF('Attendance Sheet'!R126="y",'Attendance Sheet'!$I$2+3,"")</f>
      </c>
      <c r="V86" s="32">
        <f>IF('Attendance Sheet'!S126="y",'Attendance Sheet'!$I$2+4,"")</f>
      </c>
      <c r="W86" s="32">
        <f>IF('Attendance Sheet'!T126="y",'Attendance Sheet'!$I$2+5,"")</f>
      </c>
      <c r="X86" s="32">
        <f>IF('Attendance Sheet'!U126="y",'Attendance Sheet'!$I$2+6,"")</f>
      </c>
      <c r="Y86" s="32">
        <f>IF('Attendance Sheet'!V126="y",'Attendance Sheet'!$I$2+7,"")</f>
      </c>
      <c r="Z86" s="32">
        <f>IF('Attendance Sheet'!W126="y",'Attendance Sheet'!$I$2+8,"")</f>
      </c>
      <c r="AA86" s="32">
        <f>IF('Attendance Sheet'!X126="y",'Attendance Sheet'!$I$2+9,"")</f>
      </c>
      <c r="AB86" s="32">
        <f>IF('Attendance Sheet'!Y126="y",'Attendance Sheet'!$I$2+10,"")</f>
      </c>
      <c r="AC86" s="32">
        <f>IF('Attendance Sheet'!Z126="y",'Attendance Sheet'!$I$2+11,"")</f>
      </c>
      <c r="AD86" s="32">
        <f>IF('Attendance Sheet'!AA126="y",'Attendance Sheet'!$I$2+12,"")</f>
      </c>
      <c r="AE86" s="32">
        <f>IF('Attendance Sheet'!AB126="y",'Attendance Sheet'!$I$2+13,"")</f>
      </c>
      <c r="AF86" s="32">
        <f>IF('Attendance Sheet'!AC126="y",'Attendance Sheet'!$I$2+14,"")</f>
      </c>
      <c r="AG86" s="32">
        <f>IF('Attendance Sheet'!AD126="y",'Attendance Sheet'!$I$2+15,"")</f>
      </c>
      <c r="AH86" s="32">
        <f>IF('Attendance Sheet'!AE126="y",'Attendance Sheet'!$I$2+16,"")</f>
      </c>
      <c r="AI86" s="32">
        <f>IF('Attendance Sheet'!AF126="y",'Attendance Sheet'!$I$2+17,"")</f>
      </c>
      <c r="AJ86" s="32">
        <f>IF('Attendance Sheet'!AG126="y",'Attendance Sheet'!$I$2+18,"")</f>
      </c>
      <c r="AK86" s="32">
        <f>IF('Attendance Sheet'!AH126="y",'Attendance Sheet'!$I$2+19,"")</f>
      </c>
      <c r="AL86" s="32">
        <f>IF('Attendance Sheet'!AI126="y",'Attendance Sheet'!$I$2+20,"")</f>
      </c>
      <c r="AM86" s="32">
        <f>IF('Attendance Sheet'!AJ126="y",'Attendance Sheet'!$I$2+21,"")</f>
      </c>
      <c r="AN86" s="32">
        <f>IF('Attendance Sheet'!AK126="y",'Attendance Sheet'!$I$2+22,"")</f>
      </c>
      <c r="AO86" s="32">
        <f>IF('Attendance Sheet'!AL126="y",'Attendance Sheet'!$I$2+23,"")</f>
      </c>
      <c r="AP86" s="32">
        <f>IF('Attendance Sheet'!AM126="y",'Attendance Sheet'!$I$2+24,"")</f>
      </c>
      <c r="AQ86" s="32">
        <f>IF('Attendance Sheet'!AN126="y",'Attendance Sheet'!$I$2+25,"")</f>
      </c>
      <c r="AR86" s="32">
        <f>IF('Attendance Sheet'!AO126="y",'Attendance Sheet'!$I$2+26,"")</f>
      </c>
      <c r="AS86" s="32">
        <f>IF('Attendance Sheet'!AP126="y",'Attendance Sheet'!$I$2+27,"")</f>
      </c>
      <c r="AT86" s="32">
        <f>IF('Attendance Sheet'!AQ126="y",'Attendance Sheet'!$I$2+28,"")</f>
      </c>
      <c r="AU86" s="32">
        <f>IF('Attendance Sheet'!AR126="y",'Attendance Sheet'!$I$2+29,"")</f>
      </c>
      <c r="AV86" s="32">
        <f>IF('Attendance Sheet'!AS126="y",'Attendance Sheet'!$I$2+30,"")</f>
      </c>
    </row>
    <row r="87" spans="18:48" ht="12.75">
      <c r="R87" s="32">
        <f>IF('Attendance Sheet'!O127="y",'Attendance Sheet'!$I$2,"")</f>
      </c>
      <c r="S87" s="32">
        <f>IF('Attendance Sheet'!P127="y",'Attendance Sheet'!$I$2+1,"")</f>
      </c>
      <c r="T87" s="32">
        <f>IF('Attendance Sheet'!Q127="y",'Attendance Sheet'!$I$2+2,"")</f>
      </c>
      <c r="U87" s="32">
        <f>IF('Attendance Sheet'!R127="y",'Attendance Sheet'!$I$2+3,"")</f>
      </c>
      <c r="V87" s="32">
        <f>IF('Attendance Sheet'!S127="y",'Attendance Sheet'!$I$2+4,"")</f>
      </c>
      <c r="W87" s="32">
        <f>IF('Attendance Sheet'!T127="y",'Attendance Sheet'!$I$2+5,"")</f>
      </c>
      <c r="X87" s="32">
        <f>IF('Attendance Sheet'!U127="y",'Attendance Sheet'!$I$2+6,"")</f>
      </c>
      <c r="Y87" s="32">
        <f>IF('Attendance Sheet'!V127="y",'Attendance Sheet'!$I$2+7,"")</f>
      </c>
      <c r="Z87" s="32">
        <f>IF('Attendance Sheet'!W127="y",'Attendance Sheet'!$I$2+8,"")</f>
      </c>
      <c r="AA87" s="32">
        <f>IF('Attendance Sheet'!X127="y",'Attendance Sheet'!$I$2+9,"")</f>
      </c>
      <c r="AB87" s="32">
        <f>IF('Attendance Sheet'!Y127="y",'Attendance Sheet'!$I$2+10,"")</f>
      </c>
      <c r="AC87" s="32">
        <f>IF('Attendance Sheet'!Z127="y",'Attendance Sheet'!$I$2+11,"")</f>
      </c>
      <c r="AD87" s="32">
        <f>IF('Attendance Sheet'!AA127="y",'Attendance Sheet'!$I$2+12,"")</f>
      </c>
      <c r="AE87" s="32">
        <f>IF('Attendance Sheet'!AB127="y",'Attendance Sheet'!$I$2+13,"")</f>
      </c>
      <c r="AF87" s="32">
        <f>IF('Attendance Sheet'!AC127="y",'Attendance Sheet'!$I$2+14,"")</f>
      </c>
      <c r="AG87" s="32">
        <f>IF('Attendance Sheet'!AD127="y",'Attendance Sheet'!$I$2+15,"")</f>
      </c>
      <c r="AH87" s="32">
        <f>IF('Attendance Sheet'!AE127="y",'Attendance Sheet'!$I$2+16,"")</f>
      </c>
      <c r="AI87" s="32">
        <f>IF('Attendance Sheet'!AF127="y",'Attendance Sheet'!$I$2+17,"")</f>
      </c>
      <c r="AJ87" s="32">
        <f>IF('Attendance Sheet'!AG127="y",'Attendance Sheet'!$I$2+18,"")</f>
      </c>
      <c r="AK87" s="32">
        <f>IF('Attendance Sheet'!AH127="y",'Attendance Sheet'!$I$2+19,"")</f>
      </c>
      <c r="AL87" s="32">
        <f>IF('Attendance Sheet'!AI127="y",'Attendance Sheet'!$I$2+20,"")</f>
      </c>
      <c r="AM87" s="32">
        <f>IF('Attendance Sheet'!AJ127="y",'Attendance Sheet'!$I$2+21,"")</f>
      </c>
      <c r="AN87" s="32">
        <f>IF('Attendance Sheet'!AK127="y",'Attendance Sheet'!$I$2+22,"")</f>
      </c>
      <c r="AO87" s="32">
        <f>IF('Attendance Sheet'!AL127="y",'Attendance Sheet'!$I$2+23,"")</f>
      </c>
      <c r="AP87" s="32">
        <f>IF('Attendance Sheet'!AM127="y",'Attendance Sheet'!$I$2+24,"")</f>
      </c>
      <c r="AQ87" s="32">
        <f>IF('Attendance Sheet'!AN127="y",'Attendance Sheet'!$I$2+25,"")</f>
      </c>
      <c r="AR87" s="32">
        <f>IF('Attendance Sheet'!AO127="y",'Attendance Sheet'!$I$2+26,"")</f>
      </c>
      <c r="AS87" s="32">
        <f>IF('Attendance Sheet'!AP127="y",'Attendance Sheet'!$I$2+27,"")</f>
      </c>
      <c r="AT87" s="32">
        <f>IF('Attendance Sheet'!AQ127="y",'Attendance Sheet'!$I$2+28,"")</f>
      </c>
      <c r="AU87" s="32">
        <f>IF('Attendance Sheet'!AR127="y",'Attendance Sheet'!$I$2+29,"")</f>
      </c>
      <c r="AV87" s="32">
        <f>IF('Attendance Sheet'!AS127="y",'Attendance Sheet'!$I$2+30,"")</f>
      </c>
    </row>
    <row r="88" spans="18:48" ht="12.75">
      <c r="R88" s="32">
        <f>IF('Attendance Sheet'!O128="y",'Attendance Sheet'!$I$2,"")</f>
      </c>
      <c r="S88" s="32">
        <f>IF('Attendance Sheet'!P128="y",'Attendance Sheet'!$I$2+1,"")</f>
      </c>
      <c r="T88" s="32">
        <f>IF('Attendance Sheet'!Q128="y",'Attendance Sheet'!$I$2+2,"")</f>
      </c>
      <c r="U88" s="32">
        <f>IF('Attendance Sheet'!R128="y",'Attendance Sheet'!$I$2+3,"")</f>
      </c>
      <c r="V88" s="32">
        <f>IF('Attendance Sheet'!S128="y",'Attendance Sheet'!$I$2+4,"")</f>
      </c>
      <c r="W88" s="32">
        <f>IF('Attendance Sheet'!T128="y",'Attendance Sheet'!$I$2+5,"")</f>
      </c>
      <c r="X88" s="32">
        <f>IF('Attendance Sheet'!U128="y",'Attendance Sheet'!$I$2+6,"")</f>
      </c>
      <c r="Y88" s="32">
        <f>IF('Attendance Sheet'!V128="y",'Attendance Sheet'!$I$2+7,"")</f>
      </c>
      <c r="Z88" s="32">
        <f>IF('Attendance Sheet'!W128="y",'Attendance Sheet'!$I$2+8,"")</f>
      </c>
      <c r="AA88" s="32">
        <f>IF('Attendance Sheet'!X128="y",'Attendance Sheet'!$I$2+9,"")</f>
      </c>
      <c r="AB88" s="32">
        <f>IF('Attendance Sheet'!Y128="y",'Attendance Sheet'!$I$2+10,"")</f>
      </c>
      <c r="AC88" s="32">
        <f>IF('Attendance Sheet'!Z128="y",'Attendance Sheet'!$I$2+11,"")</f>
      </c>
      <c r="AD88" s="32">
        <f>IF('Attendance Sheet'!AA128="y",'Attendance Sheet'!$I$2+12,"")</f>
      </c>
      <c r="AE88" s="32">
        <f>IF('Attendance Sheet'!AB128="y",'Attendance Sheet'!$I$2+13,"")</f>
      </c>
      <c r="AF88" s="32">
        <f>IF('Attendance Sheet'!AC128="y",'Attendance Sheet'!$I$2+14,"")</f>
      </c>
      <c r="AG88" s="32">
        <f>IF('Attendance Sheet'!AD128="y",'Attendance Sheet'!$I$2+15,"")</f>
      </c>
      <c r="AH88" s="32">
        <f>IF('Attendance Sheet'!AE128="y",'Attendance Sheet'!$I$2+16,"")</f>
      </c>
      <c r="AI88" s="32">
        <f>IF('Attendance Sheet'!AF128="y",'Attendance Sheet'!$I$2+17,"")</f>
      </c>
      <c r="AJ88" s="32">
        <f>IF('Attendance Sheet'!AG128="y",'Attendance Sheet'!$I$2+18,"")</f>
      </c>
      <c r="AK88" s="32">
        <f>IF('Attendance Sheet'!AH128="y",'Attendance Sheet'!$I$2+19,"")</f>
      </c>
      <c r="AL88" s="32">
        <f>IF('Attendance Sheet'!AI128="y",'Attendance Sheet'!$I$2+20,"")</f>
      </c>
      <c r="AM88" s="32">
        <f>IF('Attendance Sheet'!AJ128="y",'Attendance Sheet'!$I$2+21,"")</f>
      </c>
      <c r="AN88" s="32">
        <f>IF('Attendance Sheet'!AK128="y",'Attendance Sheet'!$I$2+22,"")</f>
      </c>
      <c r="AO88" s="32">
        <f>IF('Attendance Sheet'!AL128="y",'Attendance Sheet'!$I$2+23,"")</f>
      </c>
      <c r="AP88" s="32">
        <f>IF('Attendance Sheet'!AM128="y",'Attendance Sheet'!$I$2+24,"")</f>
      </c>
      <c r="AQ88" s="32">
        <f>IF('Attendance Sheet'!AN128="y",'Attendance Sheet'!$I$2+25,"")</f>
      </c>
      <c r="AR88" s="32">
        <f>IF('Attendance Sheet'!AO128="y",'Attendance Sheet'!$I$2+26,"")</f>
      </c>
      <c r="AS88" s="32">
        <f>IF('Attendance Sheet'!AP128="y",'Attendance Sheet'!$I$2+27,"")</f>
      </c>
      <c r="AT88" s="32">
        <f>IF('Attendance Sheet'!AQ128="y",'Attendance Sheet'!$I$2+28,"")</f>
      </c>
      <c r="AU88" s="32">
        <f>IF('Attendance Sheet'!AR128="y",'Attendance Sheet'!$I$2+29,"")</f>
      </c>
      <c r="AV88" s="32">
        <f>IF('Attendance Sheet'!AS128="y",'Attendance Sheet'!$I$2+30,"")</f>
      </c>
    </row>
    <row r="89" spans="18:48" ht="12.75">
      <c r="R89" s="32">
        <f>IF('Attendance Sheet'!O129="y",'Attendance Sheet'!$I$2,"")</f>
      </c>
      <c r="S89" s="32">
        <f>IF('Attendance Sheet'!P129="y",'Attendance Sheet'!$I$2+1,"")</f>
      </c>
      <c r="T89" s="32">
        <f>IF('Attendance Sheet'!Q129="y",'Attendance Sheet'!$I$2+2,"")</f>
      </c>
      <c r="U89" s="32">
        <f>IF('Attendance Sheet'!R129="y",'Attendance Sheet'!$I$2+3,"")</f>
      </c>
      <c r="V89" s="32">
        <f>IF('Attendance Sheet'!S129="y",'Attendance Sheet'!$I$2+4,"")</f>
      </c>
      <c r="W89" s="32">
        <f>IF('Attendance Sheet'!T129="y",'Attendance Sheet'!$I$2+5,"")</f>
      </c>
      <c r="X89" s="32">
        <f>IF('Attendance Sheet'!U129="y",'Attendance Sheet'!$I$2+6,"")</f>
      </c>
      <c r="Y89" s="32">
        <f>IF('Attendance Sheet'!V129="y",'Attendance Sheet'!$I$2+7,"")</f>
      </c>
      <c r="Z89" s="32">
        <f>IF('Attendance Sheet'!W129="y",'Attendance Sheet'!$I$2+8,"")</f>
      </c>
      <c r="AA89" s="32">
        <f>IF('Attendance Sheet'!X129="y",'Attendance Sheet'!$I$2+9,"")</f>
      </c>
      <c r="AB89" s="32">
        <f>IF('Attendance Sheet'!Y129="y",'Attendance Sheet'!$I$2+10,"")</f>
      </c>
      <c r="AC89" s="32">
        <f>IF('Attendance Sheet'!Z129="y",'Attendance Sheet'!$I$2+11,"")</f>
      </c>
      <c r="AD89" s="32">
        <f>IF('Attendance Sheet'!AA129="y",'Attendance Sheet'!$I$2+12,"")</f>
      </c>
      <c r="AE89" s="32">
        <f>IF('Attendance Sheet'!AB129="y",'Attendance Sheet'!$I$2+13,"")</f>
      </c>
      <c r="AF89" s="32">
        <f>IF('Attendance Sheet'!AC129="y",'Attendance Sheet'!$I$2+14,"")</f>
      </c>
      <c r="AG89" s="32">
        <f>IF('Attendance Sheet'!AD129="y",'Attendance Sheet'!$I$2+15,"")</f>
      </c>
      <c r="AH89" s="32">
        <f>IF('Attendance Sheet'!AE129="y",'Attendance Sheet'!$I$2+16,"")</f>
      </c>
      <c r="AI89" s="32">
        <f>IF('Attendance Sheet'!AF129="y",'Attendance Sheet'!$I$2+17,"")</f>
      </c>
      <c r="AJ89" s="32">
        <f>IF('Attendance Sheet'!AG129="y",'Attendance Sheet'!$I$2+18,"")</f>
      </c>
      <c r="AK89" s="32">
        <f>IF('Attendance Sheet'!AH129="y",'Attendance Sheet'!$I$2+19,"")</f>
      </c>
      <c r="AL89" s="32">
        <f>IF('Attendance Sheet'!AI129="y",'Attendance Sheet'!$I$2+20,"")</f>
      </c>
      <c r="AM89" s="32">
        <f>IF('Attendance Sheet'!AJ129="y",'Attendance Sheet'!$I$2+21,"")</f>
      </c>
      <c r="AN89" s="32">
        <f>IF('Attendance Sheet'!AK129="y",'Attendance Sheet'!$I$2+22,"")</f>
      </c>
      <c r="AO89" s="32">
        <f>IF('Attendance Sheet'!AL129="y",'Attendance Sheet'!$I$2+23,"")</f>
      </c>
      <c r="AP89" s="32">
        <f>IF('Attendance Sheet'!AM129="y",'Attendance Sheet'!$I$2+24,"")</f>
      </c>
      <c r="AQ89" s="32">
        <f>IF('Attendance Sheet'!AN129="y",'Attendance Sheet'!$I$2+25,"")</f>
      </c>
      <c r="AR89" s="32">
        <f>IF('Attendance Sheet'!AO129="y",'Attendance Sheet'!$I$2+26,"")</f>
      </c>
      <c r="AS89" s="32">
        <f>IF('Attendance Sheet'!AP129="y",'Attendance Sheet'!$I$2+27,"")</f>
      </c>
      <c r="AT89" s="32">
        <f>IF('Attendance Sheet'!AQ129="y",'Attendance Sheet'!$I$2+28,"")</f>
      </c>
      <c r="AU89" s="32">
        <f>IF('Attendance Sheet'!AR129="y",'Attendance Sheet'!$I$2+29,"")</f>
      </c>
      <c r="AV89" s="32">
        <f>IF('Attendance Sheet'!AS129="y",'Attendance Sheet'!$I$2+30,"")</f>
      </c>
    </row>
    <row r="90" spans="18:48" ht="12.75">
      <c r="R90" s="32">
        <f>IF('Attendance Sheet'!O130="y",'Attendance Sheet'!$I$2,"")</f>
      </c>
      <c r="S90" s="32">
        <f>IF('Attendance Sheet'!P130="y",'Attendance Sheet'!$I$2+1,"")</f>
      </c>
      <c r="T90" s="32">
        <f>IF('Attendance Sheet'!Q130="y",'Attendance Sheet'!$I$2+2,"")</f>
      </c>
      <c r="U90" s="32">
        <f>IF('Attendance Sheet'!R130="y",'Attendance Sheet'!$I$2+3,"")</f>
      </c>
      <c r="V90" s="32">
        <f>IF('Attendance Sheet'!S130="y",'Attendance Sheet'!$I$2+4,"")</f>
      </c>
      <c r="W90" s="32">
        <f>IF('Attendance Sheet'!T130="y",'Attendance Sheet'!$I$2+5,"")</f>
      </c>
      <c r="X90" s="32">
        <f>IF('Attendance Sheet'!U130="y",'Attendance Sheet'!$I$2+6,"")</f>
      </c>
      <c r="Y90" s="32">
        <f>IF('Attendance Sheet'!V130="y",'Attendance Sheet'!$I$2+7,"")</f>
      </c>
      <c r="Z90" s="32">
        <f>IF('Attendance Sheet'!W130="y",'Attendance Sheet'!$I$2+8,"")</f>
      </c>
      <c r="AA90" s="32">
        <f>IF('Attendance Sheet'!X130="y",'Attendance Sheet'!$I$2+9,"")</f>
      </c>
      <c r="AB90" s="32">
        <f>IF('Attendance Sheet'!Y130="y",'Attendance Sheet'!$I$2+10,"")</f>
      </c>
      <c r="AC90" s="32">
        <f>IF('Attendance Sheet'!Z130="y",'Attendance Sheet'!$I$2+11,"")</f>
      </c>
      <c r="AD90" s="32">
        <f>IF('Attendance Sheet'!AA130="y",'Attendance Sheet'!$I$2+12,"")</f>
      </c>
      <c r="AE90" s="32">
        <f>IF('Attendance Sheet'!AB130="y",'Attendance Sheet'!$I$2+13,"")</f>
      </c>
      <c r="AF90" s="32">
        <f>IF('Attendance Sheet'!AC130="y",'Attendance Sheet'!$I$2+14,"")</f>
      </c>
      <c r="AG90" s="32">
        <f>IF('Attendance Sheet'!AD130="y",'Attendance Sheet'!$I$2+15,"")</f>
      </c>
      <c r="AH90" s="32">
        <f>IF('Attendance Sheet'!AE130="y",'Attendance Sheet'!$I$2+16,"")</f>
      </c>
      <c r="AI90" s="32">
        <f>IF('Attendance Sheet'!AF130="y",'Attendance Sheet'!$I$2+17,"")</f>
      </c>
      <c r="AJ90" s="32">
        <f>IF('Attendance Sheet'!AG130="y",'Attendance Sheet'!$I$2+18,"")</f>
      </c>
      <c r="AK90" s="32">
        <f>IF('Attendance Sheet'!AH130="y",'Attendance Sheet'!$I$2+19,"")</f>
      </c>
      <c r="AL90" s="32">
        <f>IF('Attendance Sheet'!AI130="y",'Attendance Sheet'!$I$2+20,"")</f>
      </c>
      <c r="AM90" s="32">
        <f>IF('Attendance Sheet'!AJ130="y",'Attendance Sheet'!$I$2+21,"")</f>
      </c>
      <c r="AN90" s="32">
        <f>IF('Attendance Sheet'!AK130="y",'Attendance Sheet'!$I$2+22,"")</f>
      </c>
      <c r="AO90" s="32">
        <f>IF('Attendance Sheet'!AL130="y",'Attendance Sheet'!$I$2+23,"")</f>
      </c>
      <c r="AP90" s="32">
        <f>IF('Attendance Sheet'!AM130="y",'Attendance Sheet'!$I$2+24,"")</f>
      </c>
      <c r="AQ90" s="32">
        <f>IF('Attendance Sheet'!AN130="y",'Attendance Sheet'!$I$2+25,"")</f>
      </c>
      <c r="AR90" s="32">
        <f>IF('Attendance Sheet'!AO130="y",'Attendance Sheet'!$I$2+26,"")</f>
      </c>
      <c r="AS90" s="32">
        <f>IF('Attendance Sheet'!AP130="y",'Attendance Sheet'!$I$2+27,"")</f>
      </c>
      <c r="AT90" s="32">
        <f>IF('Attendance Sheet'!AQ130="y",'Attendance Sheet'!$I$2+28,"")</f>
      </c>
      <c r="AU90" s="32">
        <f>IF('Attendance Sheet'!AR130="y",'Attendance Sheet'!$I$2+29,"")</f>
      </c>
      <c r="AV90" s="32">
        <f>IF('Attendance Sheet'!AS130="y",'Attendance Sheet'!$I$2+30,"")</f>
      </c>
    </row>
    <row r="91" spans="18:48" ht="12.75">
      <c r="R91" s="32">
        <f>IF('Attendance Sheet'!O131="y",'Attendance Sheet'!$I$2,"")</f>
      </c>
      <c r="S91" s="32">
        <f>IF('Attendance Sheet'!P131="y",'Attendance Sheet'!$I$2+1,"")</f>
      </c>
      <c r="T91" s="32">
        <f>IF('Attendance Sheet'!Q131="y",'Attendance Sheet'!$I$2+2,"")</f>
      </c>
      <c r="U91" s="32">
        <f>IF('Attendance Sheet'!R131="y",'Attendance Sheet'!$I$2+3,"")</f>
      </c>
      <c r="V91" s="32">
        <f>IF('Attendance Sheet'!S131="y",'Attendance Sheet'!$I$2+4,"")</f>
      </c>
      <c r="W91" s="32">
        <f>IF('Attendance Sheet'!T131="y",'Attendance Sheet'!$I$2+5,"")</f>
      </c>
      <c r="X91" s="32">
        <f>IF('Attendance Sheet'!U131="y",'Attendance Sheet'!$I$2+6,"")</f>
      </c>
      <c r="Y91" s="32">
        <f>IF('Attendance Sheet'!V131="y",'Attendance Sheet'!$I$2+7,"")</f>
      </c>
      <c r="Z91" s="32">
        <f>IF('Attendance Sheet'!W131="y",'Attendance Sheet'!$I$2+8,"")</f>
      </c>
      <c r="AA91" s="32">
        <f>IF('Attendance Sheet'!X131="y",'Attendance Sheet'!$I$2+9,"")</f>
      </c>
      <c r="AB91" s="32">
        <f>IF('Attendance Sheet'!Y131="y",'Attendance Sheet'!$I$2+10,"")</f>
      </c>
      <c r="AC91" s="32">
        <f>IF('Attendance Sheet'!Z131="y",'Attendance Sheet'!$I$2+11,"")</f>
      </c>
      <c r="AD91" s="32">
        <f>IF('Attendance Sheet'!AA131="y",'Attendance Sheet'!$I$2+12,"")</f>
      </c>
      <c r="AE91" s="32">
        <f>IF('Attendance Sheet'!AB131="y",'Attendance Sheet'!$I$2+13,"")</f>
      </c>
      <c r="AF91" s="32">
        <f>IF('Attendance Sheet'!AC131="y",'Attendance Sheet'!$I$2+14,"")</f>
      </c>
      <c r="AG91" s="32">
        <f>IF('Attendance Sheet'!AD131="y",'Attendance Sheet'!$I$2+15,"")</f>
      </c>
      <c r="AH91" s="32">
        <f>IF('Attendance Sheet'!AE131="y",'Attendance Sheet'!$I$2+16,"")</f>
      </c>
      <c r="AI91" s="32">
        <f>IF('Attendance Sheet'!AF131="y",'Attendance Sheet'!$I$2+17,"")</f>
      </c>
      <c r="AJ91" s="32">
        <f>IF('Attendance Sheet'!AG131="y",'Attendance Sheet'!$I$2+18,"")</f>
      </c>
      <c r="AK91" s="32">
        <f>IF('Attendance Sheet'!AH131="y",'Attendance Sheet'!$I$2+19,"")</f>
      </c>
      <c r="AL91" s="32">
        <f>IF('Attendance Sheet'!AI131="y",'Attendance Sheet'!$I$2+20,"")</f>
      </c>
      <c r="AM91" s="32">
        <f>IF('Attendance Sheet'!AJ131="y",'Attendance Sheet'!$I$2+21,"")</f>
      </c>
      <c r="AN91" s="32">
        <f>IF('Attendance Sheet'!AK131="y",'Attendance Sheet'!$I$2+22,"")</f>
      </c>
      <c r="AO91" s="32">
        <f>IF('Attendance Sheet'!AL131="y",'Attendance Sheet'!$I$2+23,"")</f>
      </c>
      <c r="AP91" s="32">
        <f>IF('Attendance Sheet'!AM131="y",'Attendance Sheet'!$I$2+24,"")</f>
      </c>
      <c r="AQ91" s="32">
        <f>IF('Attendance Sheet'!AN131="y",'Attendance Sheet'!$I$2+25,"")</f>
      </c>
      <c r="AR91" s="32">
        <f>IF('Attendance Sheet'!AO131="y",'Attendance Sheet'!$I$2+26,"")</f>
      </c>
      <c r="AS91" s="32">
        <f>IF('Attendance Sheet'!AP131="y",'Attendance Sheet'!$I$2+27,"")</f>
      </c>
      <c r="AT91" s="32">
        <f>IF('Attendance Sheet'!AQ131="y",'Attendance Sheet'!$I$2+28,"")</f>
      </c>
      <c r="AU91" s="32">
        <f>IF('Attendance Sheet'!AR131="y",'Attendance Sheet'!$I$2+29,"")</f>
      </c>
      <c r="AV91" s="32">
        <f>IF('Attendance Sheet'!AS131="y",'Attendance Sheet'!$I$2+30,"")</f>
      </c>
    </row>
    <row r="92" spans="18:48" ht="12.75">
      <c r="R92" s="32">
        <f>IF('Attendance Sheet'!O132="y",'Attendance Sheet'!$I$2,"")</f>
      </c>
      <c r="S92" s="32">
        <f>IF('Attendance Sheet'!P132="y",'Attendance Sheet'!$I$2+1,"")</f>
      </c>
      <c r="T92" s="32">
        <f>IF('Attendance Sheet'!Q132="y",'Attendance Sheet'!$I$2+2,"")</f>
      </c>
      <c r="U92" s="32">
        <f>IF('Attendance Sheet'!R132="y",'Attendance Sheet'!$I$2+3,"")</f>
      </c>
      <c r="V92" s="32">
        <f>IF('Attendance Sheet'!S132="y",'Attendance Sheet'!$I$2+4,"")</f>
      </c>
      <c r="W92" s="32">
        <f>IF('Attendance Sheet'!T132="y",'Attendance Sheet'!$I$2+5,"")</f>
      </c>
      <c r="X92" s="32">
        <f>IF('Attendance Sheet'!U132="y",'Attendance Sheet'!$I$2+6,"")</f>
      </c>
      <c r="Y92" s="32">
        <f>IF('Attendance Sheet'!V132="y",'Attendance Sheet'!$I$2+7,"")</f>
      </c>
      <c r="Z92" s="32">
        <f>IF('Attendance Sheet'!W132="y",'Attendance Sheet'!$I$2+8,"")</f>
      </c>
      <c r="AA92" s="32">
        <f>IF('Attendance Sheet'!X132="y",'Attendance Sheet'!$I$2+9,"")</f>
      </c>
      <c r="AB92" s="32">
        <f>IF('Attendance Sheet'!Y132="y",'Attendance Sheet'!$I$2+10,"")</f>
      </c>
      <c r="AC92" s="32">
        <f>IF('Attendance Sheet'!Z132="y",'Attendance Sheet'!$I$2+11,"")</f>
      </c>
      <c r="AD92" s="32">
        <f>IF('Attendance Sheet'!AA132="y",'Attendance Sheet'!$I$2+12,"")</f>
      </c>
      <c r="AE92" s="32">
        <f>IF('Attendance Sheet'!AB132="y",'Attendance Sheet'!$I$2+13,"")</f>
      </c>
      <c r="AF92" s="32">
        <f>IF('Attendance Sheet'!AC132="y",'Attendance Sheet'!$I$2+14,"")</f>
      </c>
      <c r="AG92" s="32">
        <f>IF('Attendance Sheet'!AD132="y",'Attendance Sheet'!$I$2+15,"")</f>
      </c>
      <c r="AH92" s="32">
        <f>IF('Attendance Sheet'!AE132="y",'Attendance Sheet'!$I$2+16,"")</f>
      </c>
      <c r="AI92" s="32">
        <f>IF('Attendance Sheet'!AF132="y",'Attendance Sheet'!$I$2+17,"")</f>
      </c>
      <c r="AJ92" s="32">
        <f>IF('Attendance Sheet'!AG132="y",'Attendance Sheet'!$I$2+18,"")</f>
      </c>
      <c r="AK92" s="32">
        <f>IF('Attendance Sheet'!AH132="y",'Attendance Sheet'!$I$2+19,"")</f>
      </c>
      <c r="AL92" s="32">
        <f>IF('Attendance Sheet'!AI132="y",'Attendance Sheet'!$I$2+20,"")</f>
      </c>
      <c r="AM92" s="32">
        <f>IF('Attendance Sheet'!AJ132="y",'Attendance Sheet'!$I$2+21,"")</f>
      </c>
      <c r="AN92" s="32">
        <f>IF('Attendance Sheet'!AK132="y",'Attendance Sheet'!$I$2+22,"")</f>
      </c>
      <c r="AO92" s="32">
        <f>IF('Attendance Sheet'!AL132="y",'Attendance Sheet'!$I$2+23,"")</f>
      </c>
      <c r="AP92" s="32">
        <f>IF('Attendance Sheet'!AM132="y",'Attendance Sheet'!$I$2+24,"")</f>
      </c>
      <c r="AQ92" s="32">
        <f>IF('Attendance Sheet'!AN132="y",'Attendance Sheet'!$I$2+25,"")</f>
      </c>
      <c r="AR92" s="32">
        <f>IF('Attendance Sheet'!AO132="y",'Attendance Sheet'!$I$2+26,"")</f>
      </c>
      <c r="AS92" s="32">
        <f>IF('Attendance Sheet'!AP132="y",'Attendance Sheet'!$I$2+27,"")</f>
      </c>
      <c r="AT92" s="32">
        <f>IF('Attendance Sheet'!AQ132="y",'Attendance Sheet'!$I$2+28,"")</f>
      </c>
      <c r="AU92" s="32">
        <f>IF('Attendance Sheet'!AR132="y",'Attendance Sheet'!$I$2+29,"")</f>
      </c>
      <c r="AV92" s="32">
        <f>IF('Attendance Sheet'!AS132="y",'Attendance Sheet'!$I$2+30,"")</f>
      </c>
    </row>
    <row r="93" spans="18:48" ht="12.75">
      <c r="R93" s="32">
        <f>IF('Attendance Sheet'!O133="y",'Attendance Sheet'!$I$2,"")</f>
      </c>
      <c r="S93" s="32">
        <f>IF('Attendance Sheet'!P133="y",'Attendance Sheet'!$I$2+1,"")</f>
      </c>
      <c r="T93" s="32">
        <f>IF('Attendance Sheet'!Q133="y",'Attendance Sheet'!$I$2+2,"")</f>
      </c>
      <c r="U93" s="32">
        <f>IF('Attendance Sheet'!R133="y",'Attendance Sheet'!$I$2+3,"")</f>
      </c>
      <c r="V93" s="32">
        <f>IF('Attendance Sheet'!S133="y",'Attendance Sheet'!$I$2+4,"")</f>
      </c>
      <c r="W93" s="32">
        <f>IF('Attendance Sheet'!T133="y",'Attendance Sheet'!$I$2+5,"")</f>
      </c>
      <c r="X93" s="32">
        <f>IF('Attendance Sheet'!U133="y",'Attendance Sheet'!$I$2+6,"")</f>
      </c>
      <c r="Y93" s="32">
        <f>IF('Attendance Sheet'!V133="y",'Attendance Sheet'!$I$2+7,"")</f>
      </c>
      <c r="Z93" s="32">
        <f>IF('Attendance Sheet'!W133="y",'Attendance Sheet'!$I$2+8,"")</f>
      </c>
      <c r="AA93" s="32">
        <f>IF('Attendance Sheet'!X133="y",'Attendance Sheet'!$I$2+9,"")</f>
      </c>
      <c r="AB93" s="32">
        <f>IF('Attendance Sheet'!Y133="y",'Attendance Sheet'!$I$2+10,"")</f>
      </c>
      <c r="AC93" s="32">
        <f>IF('Attendance Sheet'!Z133="y",'Attendance Sheet'!$I$2+11,"")</f>
      </c>
      <c r="AD93" s="32">
        <f>IF('Attendance Sheet'!AA133="y",'Attendance Sheet'!$I$2+12,"")</f>
      </c>
      <c r="AE93" s="32">
        <f>IF('Attendance Sheet'!AB133="y",'Attendance Sheet'!$I$2+13,"")</f>
      </c>
      <c r="AF93" s="32">
        <f>IF('Attendance Sheet'!AC133="y",'Attendance Sheet'!$I$2+14,"")</f>
      </c>
      <c r="AG93" s="32">
        <f>IF('Attendance Sheet'!AD133="y",'Attendance Sheet'!$I$2+15,"")</f>
      </c>
      <c r="AH93" s="32">
        <f>IF('Attendance Sheet'!AE133="y",'Attendance Sheet'!$I$2+16,"")</f>
      </c>
      <c r="AI93" s="32">
        <f>IF('Attendance Sheet'!AF133="y",'Attendance Sheet'!$I$2+17,"")</f>
      </c>
      <c r="AJ93" s="32">
        <f>IF('Attendance Sheet'!AG133="y",'Attendance Sheet'!$I$2+18,"")</f>
      </c>
      <c r="AK93" s="32">
        <f>IF('Attendance Sheet'!AH133="y",'Attendance Sheet'!$I$2+19,"")</f>
      </c>
      <c r="AL93" s="32">
        <f>IF('Attendance Sheet'!AI133="y",'Attendance Sheet'!$I$2+20,"")</f>
      </c>
      <c r="AM93" s="32">
        <f>IF('Attendance Sheet'!AJ133="y",'Attendance Sheet'!$I$2+21,"")</f>
      </c>
      <c r="AN93" s="32">
        <f>IF('Attendance Sheet'!AK133="y",'Attendance Sheet'!$I$2+22,"")</f>
      </c>
      <c r="AO93" s="32">
        <f>IF('Attendance Sheet'!AL133="y",'Attendance Sheet'!$I$2+23,"")</f>
      </c>
      <c r="AP93" s="32">
        <f>IF('Attendance Sheet'!AM133="y",'Attendance Sheet'!$I$2+24,"")</f>
      </c>
      <c r="AQ93" s="32">
        <f>IF('Attendance Sheet'!AN133="y",'Attendance Sheet'!$I$2+25,"")</f>
      </c>
      <c r="AR93" s="32">
        <f>IF('Attendance Sheet'!AO133="y",'Attendance Sheet'!$I$2+26,"")</f>
      </c>
      <c r="AS93" s="32">
        <f>IF('Attendance Sheet'!AP133="y",'Attendance Sheet'!$I$2+27,"")</f>
      </c>
      <c r="AT93" s="32">
        <f>IF('Attendance Sheet'!AQ133="y",'Attendance Sheet'!$I$2+28,"")</f>
      </c>
      <c r="AU93" s="32">
        <f>IF('Attendance Sheet'!AR133="y",'Attendance Sheet'!$I$2+29,"")</f>
      </c>
      <c r="AV93" s="32">
        <f>IF('Attendance Sheet'!AS133="y",'Attendance Sheet'!$I$2+30,"")</f>
      </c>
    </row>
    <row r="94" spans="18:48" ht="12.75">
      <c r="R94" s="32">
        <f>IF('Attendance Sheet'!O134="y",'Attendance Sheet'!$I$2,"")</f>
      </c>
      <c r="S94" s="32">
        <f>IF('Attendance Sheet'!P134="y",'Attendance Sheet'!$I$2+1,"")</f>
      </c>
      <c r="T94" s="32">
        <f>IF('Attendance Sheet'!Q134="y",'Attendance Sheet'!$I$2+2,"")</f>
      </c>
      <c r="U94" s="32">
        <f>IF('Attendance Sheet'!R134="y",'Attendance Sheet'!$I$2+3,"")</f>
      </c>
      <c r="V94" s="32">
        <f>IF('Attendance Sheet'!S134="y",'Attendance Sheet'!$I$2+4,"")</f>
      </c>
      <c r="W94" s="32">
        <f>IF('Attendance Sheet'!T134="y",'Attendance Sheet'!$I$2+5,"")</f>
      </c>
      <c r="X94" s="32">
        <f>IF('Attendance Sheet'!U134="y",'Attendance Sheet'!$I$2+6,"")</f>
      </c>
      <c r="Y94" s="32">
        <f>IF('Attendance Sheet'!V134="y",'Attendance Sheet'!$I$2+7,"")</f>
      </c>
      <c r="Z94" s="32">
        <f>IF('Attendance Sheet'!W134="y",'Attendance Sheet'!$I$2+8,"")</f>
      </c>
      <c r="AA94" s="32">
        <f>IF('Attendance Sheet'!X134="y",'Attendance Sheet'!$I$2+9,"")</f>
      </c>
      <c r="AB94" s="32">
        <f>IF('Attendance Sheet'!Y134="y",'Attendance Sheet'!$I$2+10,"")</f>
      </c>
      <c r="AC94" s="32">
        <f>IF('Attendance Sheet'!Z134="y",'Attendance Sheet'!$I$2+11,"")</f>
      </c>
      <c r="AD94" s="32">
        <f>IF('Attendance Sheet'!AA134="y",'Attendance Sheet'!$I$2+12,"")</f>
      </c>
      <c r="AE94" s="32">
        <f>IF('Attendance Sheet'!AB134="y",'Attendance Sheet'!$I$2+13,"")</f>
      </c>
      <c r="AF94" s="32">
        <f>IF('Attendance Sheet'!AC134="y",'Attendance Sheet'!$I$2+14,"")</f>
      </c>
      <c r="AG94" s="32">
        <f>IF('Attendance Sheet'!AD134="y",'Attendance Sheet'!$I$2+15,"")</f>
      </c>
      <c r="AH94" s="32">
        <f>IF('Attendance Sheet'!AE134="y",'Attendance Sheet'!$I$2+16,"")</f>
      </c>
      <c r="AI94" s="32">
        <f>IF('Attendance Sheet'!AF134="y",'Attendance Sheet'!$I$2+17,"")</f>
      </c>
      <c r="AJ94" s="32">
        <f>IF('Attendance Sheet'!AG134="y",'Attendance Sheet'!$I$2+18,"")</f>
      </c>
      <c r="AK94" s="32">
        <f>IF('Attendance Sheet'!AH134="y",'Attendance Sheet'!$I$2+19,"")</f>
      </c>
      <c r="AL94" s="32">
        <f>IF('Attendance Sheet'!AI134="y",'Attendance Sheet'!$I$2+20,"")</f>
      </c>
      <c r="AM94" s="32">
        <f>IF('Attendance Sheet'!AJ134="y",'Attendance Sheet'!$I$2+21,"")</f>
      </c>
      <c r="AN94" s="32">
        <f>IF('Attendance Sheet'!AK134="y",'Attendance Sheet'!$I$2+22,"")</f>
      </c>
      <c r="AO94" s="32">
        <f>IF('Attendance Sheet'!AL134="y",'Attendance Sheet'!$I$2+23,"")</f>
      </c>
      <c r="AP94" s="32">
        <f>IF('Attendance Sheet'!AM134="y",'Attendance Sheet'!$I$2+24,"")</f>
      </c>
      <c r="AQ94" s="32">
        <f>IF('Attendance Sheet'!AN134="y",'Attendance Sheet'!$I$2+25,"")</f>
      </c>
      <c r="AR94" s="32">
        <f>IF('Attendance Sheet'!AO134="y",'Attendance Sheet'!$I$2+26,"")</f>
      </c>
      <c r="AS94" s="32">
        <f>IF('Attendance Sheet'!AP134="y",'Attendance Sheet'!$I$2+27,"")</f>
      </c>
      <c r="AT94" s="32">
        <f>IF('Attendance Sheet'!AQ134="y",'Attendance Sheet'!$I$2+28,"")</f>
      </c>
      <c r="AU94" s="32">
        <f>IF('Attendance Sheet'!AR134="y",'Attendance Sheet'!$I$2+29,"")</f>
      </c>
      <c r="AV94" s="32">
        <f>IF('Attendance Sheet'!AS134="y",'Attendance Sheet'!$I$2+30,"")</f>
      </c>
    </row>
    <row r="95" spans="18:48" ht="12.75">
      <c r="R95" s="32">
        <f>IF('Attendance Sheet'!O135="y",'Attendance Sheet'!$I$2,"")</f>
      </c>
      <c r="S95" s="32">
        <f>IF('Attendance Sheet'!P135="y",'Attendance Sheet'!$I$2+1,"")</f>
      </c>
      <c r="T95" s="32">
        <f>IF('Attendance Sheet'!Q135="y",'Attendance Sheet'!$I$2+2,"")</f>
      </c>
      <c r="U95" s="32">
        <f>IF('Attendance Sheet'!R135="y",'Attendance Sheet'!$I$2+3,"")</f>
      </c>
      <c r="V95" s="32">
        <f>IF('Attendance Sheet'!S135="y",'Attendance Sheet'!$I$2+4,"")</f>
      </c>
      <c r="W95" s="32">
        <f>IF('Attendance Sheet'!T135="y",'Attendance Sheet'!$I$2+5,"")</f>
      </c>
      <c r="X95" s="32">
        <f>IF('Attendance Sheet'!U135="y",'Attendance Sheet'!$I$2+6,"")</f>
      </c>
      <c r="Y95" s="32">
        <f>IF('Attendance Sheet'!V135="y",'Attendance Sheet'!$I$2+7,"")</f>
      </c>
      <c r="Z95" s="32">
        <f>IF('Attendance Sheet'!W135="y",'Attendance Sheet'!$I$2+8,"")</f>
      </c>
      <c r="AA95" s="32">
        <f>IF('Attendance Sheet'!X135="y",'Attendance Sheet'!$I$2+9,"")</f>
      </c>
      <c r="AB95" s="32">
        <f>IF('Attendance Sheet'!Y135="y",'Attendance Sheet'!$I$2+10,"")</f>
      </c>
      <c r="AC95" s="32">
        <f>IF('Attendance Sheet'!Z135="y",'Attendance Sheet'!$I$2+11,"")</f>
      </c>
      <c r="AD95" s="32">
        <f>IF('Attendance Sheet'!AA135="y",'Attendance Sheet'!$I$2+12,"")</f>
      </c>
      <c r="AE95" s="32">
        <f>IF('Attendance Sheet'!AB135="y",'Attendance Sheet'!$I$2+13,"")</f>
      </c>
      <c r="AF95" s="32">
        <f>IF('Attendance Sheet'!AC135="y",'Attendance Sheet'!$I$2+14,"")</f>
      </c>
      <c r="AG95" s="32">
        <f>IF('Attendance Sheet'!AD135="y",'Attendance Sheet'!$I$2+15,"")</f>
      </c>
      <c r="AH95" s="32">
        <f>IF('Attendance Sheet'!AE135="y",'Attendance Sheet'!$I$2+16,"")</f>
      </c>
      <c r="AI95" s="32">
        <f>IF('Attendance Sheet'!AF135="y",'Attendance Sheet'!$I$2+17,"")</f>
      </c>
      <c r="AJ95" s="32">
        <f>IF('Attendance Sheet'!AG135="y",'Attendance Sheet'!$I$2+18,"")</f>
      </c>
      <c r="AK95" s="32">
        <f>IF('Attendance Sheet'!AH135="y",'Attendance Sheet'!$I$2+19,"")</f>
      </c>
      <c r="AL95" s="32">
        <f>IF('Attendance Sheet'!AI135="y",'Attendance Sheet'!$I$2+20,"")</f>
      </c>
      <c r="AM95" s="32">
        <f>IF('Attendance Sheet'!AJ135="y",'Attendance Sheet'!$I$2+21,"")</f>
      </c>
      <c r="AN95" s="32">
        <f>IF('Attendance Sheet'!AK135="y",'Attendance Sheet'!$I$2+22,"")</f>
      </c>
      <c r="AO95" s="32">
        <f>IF('Attendance Sheet'!AL135="y",'Attendance Sheet'!$I$2+23,"")</f>
      </c>
      <c r="AP95" s="32">
        <f>IF('Attendance Sheet'!AM135="y",'Attendance Sheet'!$I$2+24,"")</f>
      </c>
      <c r="AQ95" s="32">
        <f>IF('Attendance Sheet'!AN135="y",'Attendance Sheet'!$I$2+25,"")</f>
      </c>
      <c r="AR95" s="32">
        <f>IF('Attendance Sheet'!AO135="y",'Attendance Sheet'!$I$2+26,"")</f>
      </c>
      <c r="AS95" s="32">
        <f>IF('Attendance Sheet'!AP135="y",'Attendance Sheet'!$I$2+27,"")</f>
      </c>
      <c r="AT95" s="32">
        <f>IF('Attendance Sheet'!AQ135="y",'Attendance Sheet'!$I$2+28,"")</f>
      </c>
      <c r="AU95" s="32">
        <f>IF('Attendance Sheet'!AR135="y",'Attendance Sheet'!$I$2+29,"")</f>
      </c>
      <c r="AV95" s="32">
        <f>IF('Attendance Sheet'!AS135="y",'Attendance Sheet'!$I$2+30,"")</f>
      </c>
    </row>
    <row r="96" spans="18:48" ht="12.75">
      <c r="R96" s="32">
        <f>IF('Attendance Sheet'!O136="y",'Attendance Sheet'!$I$2,"")</f>
      </c>
      <c r="S96" s="32">
        <f>IF('Attendance Sheet'!P136="y",'Attendance Sheet'!$I$2+1,"")</f>
      </c>
      <c r="T96" s="32">
        <f>IF('Attendance Sheet'!Q136="y",'Attendance Sheet'!$I$2+2,"")</f>
      </c>
      <c r="U96" s="32">
        <f>IF('Attendance Sheet'!R136="y",'Attendance Sheet'!$I$2+3,"")</f>
      </c>
      <c r="V96" s="32">
        <f>IF('Attendance Sheet'!S136="y",'Attendance Sheet'!$I$2+4,"")</f>
      </c>
      <c r="W96" s="32">
        <f>IF('Attendance Sheet'!T136="y",'Attendance Sheet'!$I$2+5,"")</f>
      </c>
      <c r="X96" s="32">
        <f>IF('Attendance Sheet'!U136="y",'Attendance Sheet'!$I$2+6,"")</f>
      </c>
      <c r="Y96" s="32">
        <f>IF('Attendance Sheet'!V136="y",'Attendance Sheet'!$I$2+7,"")</f>
      </c>
      <c r="Z96" s="32">
        <f>IF('Attendance Sheet'!W136="y",'Attendance Sheet'!$I$2+8,"")</f>
      </c>
      <c r="AA96" s="32">
        <f>IF('Attendance Sheet'!X136="y",'Attendance Sheet'!$I$2+9,"")</f>
      </c>
      <c r="AB96" s="32">
        <f>IF('Attendance Sheet'!Y136="y",'Attendance Sheet'!$I$2+10,"")</f>
      </c>
      <c r="AC96" s="32">
        <f>IF('Attendance Sheet'!Z136="y",'Attendance Sheet'!$I$2+11,"")</f>
      </c>
      <c r="AD96" s="32">
        <f>IF('Attendance Sheet'!AA136="y",'Attendance Sheet'!$I$2+12,"")</f>
      </c>
      <c r="AE96" s="32">
        <f>IF('Attendance Sheet'!AB136="y",'Attendance Sheet'!$I$2+13,"")</f>
      </c>
      <c r="AF96" s="32">
        <f>IF('Attendance Sheet'!AC136="y",'Attendance Sheet'!$I$2+14,"")</f>
      </c>
      <c r="AG96" s="32">
        <f>IF('Attendance Sheet'!AD136="y",'Attendance Sheet'!$I$2+15,"")</f>
      </c>
      <c r="AH96" s="32">
        <f>IF('Attendance Sheet'!AE136="y",'Attendance Sheet'!$I$2+16,"")</f>
      </c>
      <c r="AI96" s="32">
        <f>IF('Attendance Sheet'!AF136="y",'Attendance Sheet'!$I$2+17,"")</f>
      </c>
      <c r="AJ96" s="32">
        <f>IF('Attendance Sheet'!AG136="y",'Attendance Sheet'!$I$2+18,"")</f>
      </c>
      <c r="AK96" s="32">
        <f>IF('Attendance Sheet'!AH136="y",'Attendance Sheet'!$I$2+19,"")</f>
      </c>
      <c r="AL96" s="32">
        <f>IF('Attendance Sheet'!AI136="y",'Attendance Sheet'!$I$2+20,"")</f>
      </c>
      <c r="AM96" s="32">
        <f>IF('Attendance Sheet'!AJ136="y",'Attendance Sheet'!$I$2+21,"")</f>
      </c>
      <c r="AN96" s="32">
        <f>IF('Attendance Sheet'!AK136="y",'Attendance Sheet'!$I$2+22,"")</f>
      </c>
      <c r="AO96" s="32">
        <f>IF('Attendance Sheet'!AL136="y",'Attendance Sheet'!$I$2+23,"")</f>
      </c>
      <c r="AP96" s="32">
        <f>IF('Attendance Sheet'!AM136="y",'Attendance Sheet'!$I$2+24,"")</f>
      </c>
      <c r="AQ96" s="32">
        <f>IF('Attendance Sheet'!AN136="y",'Attendance Sheet'!$I$2+25,"")</f>
      </c>
      <c r="AR96" s="32">
        <f>IF('Attendance Sheet'!AO136="y",'Attendance Sheet'!$I$2+26,"")</f>
      </c>
      <c r="AS96" s="32">
        <f>IF('Attendance Sheet'!AP136="y",'Attendance Sheet'!$I$2+27,"")</f>
      </c>
      <c r="AT96" s="32">
        <f>IF('Attendance Sheet'!AQ136="y",'Attendance Sheet'!$I$2+28,"")</f>
      </c>
      <c r="AU96" s="32">
        <f>IF('Attendance Sheet'!AR136="y",'Attendance Sheet'!$I$2+29,"")</f>
      </c>
      <c r="AV96" s="32">
        <f>IF('Attendance Sheet'!AS136="y",'Attendance Sheet'!$I$2+30,"")</f>
      </c>
    </row>
    <row r="97" spans="18:48" ht="12.75">
      <c r="R97" s="32">
        <f>IF('Attendance Sheet'!O137="y",'Attendance Sheet'!$I$2,"")</f>
      </c>
      <c r="S97" s="32">
        <f>IF('Attendance Sheet'!P137="y",'Attendance Sheet'!$I$2+1,"")</f>
      </c>
      <c r="T97" s="32">
        <f>IF('Attendance Sheet'!Q137="y",'Attendance Sheet'!$I$2+2,"")</f>
      </c>
      <c r="U97" s="32">
        <f>IF('Attendance Sheet'!R137="y",'Attendance Sheet'!$I$2+3,"")</f>
      </c>
      <c r="V97" s="32">
        <f>IF('Attendance Sheet'!S137="y",'Attendance Sheet'!$I$2+4,"")</f>
      </c>
      <c r="W97" s="32">
        <f>IF('Attendance Sheet'!T137="y",'Attendance Sheet'!$I$2+5,"")</f>
      </c>
      <c r="X97" s="32">
        <f>IF('Attendance Sheet'!U137="y",'Attendance Sheet'!$I$2+6,"")</f>
      </c>
      <c r="Y97" s="32">
        <f>IF('Attendance Sheet'!V137="y",'Attendance Sheet'!$I$2+7,"")</f>
      </c>
      <c r="Z97" s="32">
        <f>IF('Attendance Sheet'!W137="y",'Attendance Sheet'!$I$2+8,"")</f>
      </c>
      <c r="AA97" s="32">
        <f>IF('Attendance Sheet'!X137="y",'Attendance Sheet'!$I$2+9,"")</f>
      </c>
      <c r="AB97" s="32">
        <f>IF('Attendance Sheet'!Y137="y",'Attendance Sheet'!$I$2+10,"")</f>
      </c>
      <c r="AC97" s="32">
        <f>IF('Attendance Sheet'!Z137="y",'Attendance Sheet'!$I$2+11,"")</f>
      </c>
      <c r="AD97" s="32">
        <f>IF('Attendance Sheet'!AA137="y",'Attendance Sheet'!$I$2+12,"")</f>
      </c>
      <c r="AE97" s="32">
        <f>IF('Attendance Sheet'!AB137="y",'Attendance Sheet'!$I$2+13,"")</f>
      </c>
      <c r="AF97" s="32">
        <f>IF('Attendance Sheet'!AC137="y",'Attendance Sheet'!$I$2+14,"")</f>
      </c>
      <c r="AG97" s="32">
        <f>IF('Attendance Sheet'!AD137="y",'Attendance Sheet'!$I$2+15,"")</f>
      </c>
      <c r="AH97" s="32">
        <f>IF('Attendance Sheet'!AE137="y",'Attendance Sheet'!$I$2+16,"")</f>
      </c>
      <c r="AI97" s="32">
        <f>IF('Attendance Sheet'!AF137="y",'Attendance Sheet'!$I$2+17,"")</f>
      </c>
      <c r="AJ97" s="32">
        <f>IF('Attendance Sheet'!AG137="y",'Attendance Sheet'!$I$2+18,"")</f>
      </c>
      <c r="AK97" s="32">
        <f>IF('Attendance Sheet'!AH137="y",'Attendance Sheet'!$I$2+19,"")</f>
      </c>
      <c r="AL97" s="32">
        <f>IF('Attendance Sheet'!AI137="y",'Attendance Sheet'!$I$2+20,"")</f>
      </c>
      <c r="AM97" s="32">
        <f>IF('Attendance Sheet'!AJ137="y",'Attendance Sheet'!$I$2+21,"")</f>
      </c>
      <c r="AN97" s="32">
        <f>IF('Attendance Sheet'!AK137="y",'Attendance Sheet'!$I$2+22,"")</f>
      </c>
      <c r="AO97" s="32">
        <f>IF('Attendance Sheet'!AL137="y",'Attendance Sheet'!$I$2+23,"")</f>
      </c>
      <c r="AP97" s="32">
        <f>IF('Attendance Sheet'!AM137="y",'Attendance Sheet'!$I$2+24,"")</f>
      </c>
      <c r="AQ97" s="32">
        <f>IF('Attendance Sheet'!AN137="y",'Attendance Sheet'!$I$2+25,"")</f>
      </c>
      <c r="AR97" s="32">
        <f>IF('Attendance Sheet'!AO137="y",'Attendance Sheet'!$I$2+26,"")</f>
      </c>
      <c r="AS97" s="32">
        <f>IF('Attendance Sheet'!AP137="y",'Attendance Sheet'!$I$2+27,"")</f>
      </c>
      <c r="AT97" s="32">
        <f>IF('Attendance Sheet'!AQ137="y",'Attendance Sheet'!$I$2+28,"")</f>
      </c>
      <c r="AU97" s="32">
        <f>IF('Attendance Sheet'!AR137="y",'Attendance Sheet'!$I$2+29,"")</f>
      </c>
      <c r="AV97" s="32">
        <f>IF('Attendance Sheet'!AS137="y",'Attendance Sheet'!$I$2+30,"")</f>
      </c>
    </row>
    <row r="98" spans="18:48" ht="12.75">
      <c r="R98" s="32">
        <f>IF('Attendance Sheet'!O138="y",'Attendance Sheet'!$I$2,"")</f>
      </c>
      <c r="S98" s="32">
        <f>IF('Attendance Sheet'!P138="y",'Attendance Sheet'!$I$2+1,"")</f>
      </c>
      <c r="T98" s="32">
        <f>IF('Attendance Sheet'!Q138="y",'Attendance Sheet'!$I$2+2,"")</f>
      </c>
      <c r="U98" s="32">
        <f>IF('Attendance Sheet'!R138="y",'Attendance Sheet'!$I$2+3,"")</f>
      </c>
      <c r="V98" s="32">
        <f>IF('Attendance Sheet'!S138="y",'Attendance Sheet'!$I$2+4,"")</f>
      </c>
      <c r="W98" s="32">
        <f>IF('Attendance Sheet'!T138="y",'Attendance Sheet'!$I$2+5,"")</f>
      </c>
      <c r="X98" s="32">
        <f>IF('Attendance Sheet'!U138="y",'Attendance Sheet'!$I$2+6,"")</f>
      </c>
      <c r="Y98" s="32">
        <f>IF('Attendance Sheet'!V138="y",'Attendance Sheet'!$I$2+7,"")</f>
      </c>
      <c r="Z98" s="32">
        <f>IF('Attendance Sheet'!W138="y",'Attendance Sheet'!$I$2+8,"")</f>
      </c>
      <c r="AA98" s="32">
        <f>IF('Attendance Sheet'!X138="y",'Attendance Sheet'!$I$2+9,"")</f>
      </c>
      <c r="AB98" s="32">
        <f>IF('Attendance Sheet'!Y138="y",'Attendance Sheet'!$I$2+10,"")</f>
      </c>
      <c r="AC98" s="32">
        <f>IF('Attendance Sheet'!Z138="y",'Attendance Sheet'!$I$2+11,"")</f>
      </c>
      <c r="AD98" s="32">
        <f>IF('Attendance Sheet'!AA138="y",'Attendance Sheet'!$I$2+12,"")</f>
      </c>
      <c r="AE98" s="32">
        <f>IF('Attendance Sheet'!AB138="y",'Attendance Sheet'!$I$2+13,"")</f>
      </c>
      <c r="AF98" s="32">
        <f>IF('Attendance Sheet'!AC138="y",'Attendance Sheet'!$I$2+14,"")</f>
      </c>
      <c r="AG98" s="32">
        <f>IF('Attendance Sheet'!AD138="y",'Attendance Sheet'!$I$2+15,"")</f>
      </c>
      <c r="AH98" s="32">
        <f>IF('Attendance Sheet'!AE138="y",'Attendance Sheet'!$I$2+16,"")</f>
      </c>
      <c r="AI98" s="32">
        <f>IF('Attendance Sheet'!AF138="y",'Attendance Sheet'!$I$2+17,"")</f>
      </c>
      <c r="AJ98" s="32">
        <f>IF('Attendance Sheet'!AG138="y",'Attendance Sheet'!$I$2+18,"")</f>
      </c>
      <c r="AK98" s="32">
        <f>IF('Attendance Sheet'!AH138="y",'Attendance Sheet'!$I$2+19,"")</f>
      </c>
      <c r="AL98" s="32">
        <f>IF('Attendance Sheet'!AI138="y",'Attendance Sheet'!$I$2+20,"")</f>
      </c>
      <c r="AM98" s="32">
        <f>IF('Attendance Sheet'!AJ138="y",'Attendance Sheet'!$I$2+21,"")</f>
      </c>
      <c r="AN98" s="32">
        <f>IF('Attendance Sheet'!AK138="y",'Attendance Sheet'!$I$2+22,"")</f>
      </c>
      <c r="AO98" s="32">
        <f>IF('Attendance Sheet'!AL138="y",'Attendance Sheet'!$I$2+23,"")</f>
      </c>
      <c r="AP98" s="32">
        <f>IF('Attendance Sheet'!AM138="y",'Attendance Sheet'!$I$2+24,"")</f>
      </c>
      <c r="AQ98" s="32">
        <f>IF('Attendance Sheet'!AN138="y",'Attendance Sheet'!$I$2+25,"")</f>
      </c>
      <c r="AR98" s="32">
        <f>IF('Attendance Sheet'!AO138="y",'Attendance Sheet'!$I$2+26,"")</f>
      </c>
      <c r="AS98" s="32">
        <f>IF('Attendance Sheet'!AP138="y",'Attendance Sheet'!$I$2+27,"")</f>
      </c>
      <c r="AT98" s="32">
        <f>IF('Attendance Sheet'!AQ138="y",'Attendance Sheet'!$I$2+28,"")</f>
      </c>
      <c r="AU98" s="32">
        <f>IF('Attendance Sheet'!AR138="y",'Attendance Sheet'!$I$2+29,"")</f>
      </c>
      <c r="AV98" s="32">
        <f>IF('Attendance Sheet'!AS138="y",'Attendance Sheet'!$I$2+30,"")</f>
      </c>
    </row>
    <row r="99" spans="18:48" ht="12.75">
      <c r="R99" s="32">
        <f>IF('Attendance Sheet'!O139="y",'Attendance Sheet'!$I$2,"")</f>
      </c>
      <c r="S99" s="32">
        <f>IF('Attendance Sheet'!P139="y",'Attendance Sheet'!$I$2+1,"")</f>
      </c>
      <c r="T99" s="32">
        <f>IF('Attendance Sheet'!Q139="y",'Attendance Sheet'!$I$2+2,"")</f>
      </c>
      <c r="U99" s="32">
        <f>IF('Attendance Sheet'!R139="y",'Attendance Sheet'!$I$2+3,"")</f>
      </c>
      <c r="V99" s="32">
        <f>IF('Attendance Sheet'!S139="y",'Attendance Sheet'!$I$2+4,"")</f>
      </c>
      <c r="W99" s="32">
        <f>IF('Attendance Sheet'!T139="y",'Attendance Sheet'!$I$2+5,"")</f>
      </c>
      <c r="X99" s="32">
        <f>IF('Attendance Sheet'!U139="y",'Attendance Sheet'!$I$2+6,"")</f>
      </c>
      <c r="Y99" s="32">
        <f>IF('Attendance Sheet'!V139="y",'Attendance Sheet'!$I$2+7,"")</f>
      </c>
      <c r="Z99" s="32">
        <f>IF('Attendance Sheet'!W139="y",'Attendance Sheet'!$I$2+8,"")</f>
      </c>
      <c r="AA99" s="32">
        <f>IF('Attendance Sheet'!X139="y",'Attendance Sheet'!$I$2+9,"")</f>
      </c>
      <c r="AB99" s="32">
        <f>IF('Attendance Sheet'!Y139="y",'Attendance Sheet'!$I$2+10,"")</f>
      </c>
      <c r="AC99" s="32">
        <f>IF('Attendance Sheet'!Z139="y",'Attendance Sheet'!$I$2+11,"")</f>
      </c>
      <c r="AD99" s="32">
        <f>IF('Attendance Sheet'!AA139="y",'Attendance Sheet'!$I$2+12,"")</f>
      </c>
      <c r="AE99" s="32">
        <f>IF('Attendance Sheet'!AB139="y",'Attendance Sheet'!$I$2+13,"")</f>
      </c>
      <c r="AF99" s="32">
        <f>IF('Attendance Sheet'!AC139="y",'Attendance Sheet'!$I$2+14,"")</f>
      </c>
      <c r="AG99" s="32">
        <f>IF('Attendance Sheet'!AD139="y",'Attendance Sheet'!$I$2+15,"")</f>
      </c>
      <c r="AH99" s="32">
        <f>IF('Attendance Sheet'!AE139="y",'Attendance Sheet'!$I$2+16,"")</f>
      </c>
      <c r="AI99" s="32">
        <f>IF('Attendance Sheet'!AF139="y",'Attendance Sheet'!$I$2+17,"")</f>
      </c>
      <c r="AJ99" s="32">
        <f>IF('Attendance Sheet'!AG139="y",'Attendance Sheet'!$I$2+18,"")</f>
      </c>
      <c r="AK99" s="32">
        <f>IF('Attendance Sheet'!AH139="y",'Attendance Sheet'!$I$2+19,"")</f>
      </c>
      <c r="AL99" s="32">
        <f>IF('Attendance Sheet'!AI139="y",'Attendance Sheet'!$I$2+20,"")</f>
      </c>
      <c r="AM99" s="32">
        <f>IF('Attendance Sheet'!AJ139="y",'Attendance Sheet'!$I$2+21,"")</f>
      </c>
      <c r="AN99" s="32">
        <f>IF('Attendance Sheet'!AK139="y",'Attendance Sheet'!$I$2+22,"")</f>
      </c>
      <c r="AO99" s="32">
        <f>IF('Attendance Sheet'!AL139="y",'Attendance Sheet'!$I$2+23,"")</f>
      </c>
      <c r="AP99" s="32">
        <f>IF('Attendance Sheet'!AM139="y",'Attendance Sheet'!$I$2+24,"")</f>
      </c>
      <c r="AQ99" s="32">
        <f>IF('Attendance Sheet'!AN139="y",'Attendance Sheet'!$I$2+25,"")</f>
      </c>
      <c r="AR99" s="32">
        <f>IF('Attendance Sheet'!AO139="y",'Attendance Sheet'!$I$2+26,"")</f>
      </c>
      <c r="AS99" s="32">
        <f>IF('Attendance Sheet'!AP139="y",'Attendance Sheet'!$I$2+27,"")</f>
      </c>
      <c r="AT99" s="32">
        <f>IF('Attendance Sheet'!AQ139="y",'Attendance Sheet'!$I$2+28,"")</f>
      </c>
      <c r="AU99" s="32">
        <f>IF('Attendance Sheet'!AR139="y",'Attendance Sheet'!$I$2+29,"")</f>
      </c>
      <c r="AV99" s="32">
        <f>IF('Attendance Sheet'!AS139="y",'Attendance Sheet'!$I$2+30,"")</f>
      </c>
    </row>
    <row r="100" spans="18:48" ht="12.75">
      <c r="R100" s="32">
        <f>IF('Attendance Sheet'!O140="y",'Attendance Sheet'!$I$2,"")</f>
      </c>
      <c r="S100" s="32">
        <f>IF('Attendance Sheet'!P140="y",'Attendance Sheet'!$I$2+1,"")</f>
      </c>
      <c r="T100" s="32">
        <f>IF('Attendance Sheet'!Q140="y",'Attendance Sheet'!$I$2+2,"")</f>
      </c>
      <c r="U100" s="32">
        <f>IF('Attendance Sheet'!R140="y",'Attendance Sheet'!$I$2+3,"")</f>
      </c>
      <c r="V100" s="32">
        <f>IF('Attendance Sheet'!S140="y",'Attendance Sheet'!$I$2+4,"")</f>
      </c>
      <c r="W100" s="32">
        <f>IF('Attendance Sheet'!T140="y",'Attendance Sheet'!$I$2+5,"")</f>
      </c>
      <c r="X100" s="32">
        <f>IF('Attendance Sheet'!U140="y",'Attendance Sheet'!$I$2+6,"")</f>
      </c>
      <c r="Y100" s="32">
        <f>IF('Attendance Sheet'!V140="y",'Attendance Sheet'!$I$2+7,"")</f>
      </c>
      <c r="Z100" s="32">
        <f>IF('Attendance Sheet'!W140="y",'Attendance Sheet'!$I$2+8,"")</f>
      </c>
      <c r="AA100" s="32">
        <f>IF('Attendance Sheet'!X140="y",'Attendance Sheet'!$I$2+9,"")</f>
      </c>
      <c r="AB100" s="32">
        <f>IF('Attendance Sheet'!Y140="y",'Attendance Sheet'!$I$2+10,"")</f>
      </c>
      <c r="AC100" s="32">
        <f>IF('Attendance Sheet'!Z140="y",'Attendance Sheet'!$I$2+11,"")</f>
      </c>
      <c r="AD100" s="32">
        <f>IF('Attendance Sheet'!AA140="y",'Attendance Sheet'!$I$2+12,"")</f>
      </c>
      <c r="AE100" s="32">
        <f>IF('Attendance Sheet'!AB140="y",'Attendance Sheet'!$I$2+13,"")</f>
      </c>
      <c r="AF100" s="32">
        <f>IF('Attendance Sheet'!AC140="y",'Attendance Sheet'!$I$2+14,"")</f>
      </c>
      <c r="AG100" s="32">
        <f>IF('Attendance Sheet'!AD140="y",'Attendance Sheet'!$I$2+15,"")</f>
      </c>
      <c r="AH100" s="32">
        <f>IF('Attendance Sheet'!AE140="y",'Attendance Sheet'!$I$2+16,"")</f>
      </c>
      <c r="AI100" s="32">
        <f>IF('Attendance Sheet'!AF140="y",'Attendance Sheet'!$I$2+17,"")</f>
      </c>
      <c r="AJ100" s="32">
        <f>IF('Attendance Sheet'!AG140="y",'Attendance Sheet'!$I$2+18,"")</f>
      </c>
      <c r="AK100" s="32">
        <f>IF('Attendance Sheet'!AH140="y",'Attendance Sheet'!$I$2+19,"")</f>
      </c>
      <c r="AL100" s="32">
        <f>IF('Attendance Sheet'!AI140="y",'Attendance Sheet'!$I$2+20,"")</f>
      </c>
      <c r="AM100" s="32">
        <f>IF('Attendance Sheet'!AJ140="y",'Attendance Sheet'!$I$2+21,"")</f>
      </c>
      <c r="AN100" s="32">
        <f>IF('Attendance Sheet'!AK140="y",'Attendance Sheet'!$I$2+22,"")</f>
      </c>
      <c r="AO100" s="32">
        <f>IF('Attendance Sheet'!AL140="y",'Attendance Sheet'!$I$2+23,"")</f>
      </c>
      <c r="AP100" s="32">
        <f>IF('Attendance Sheet'!AM140="y",'Attendance Sheet'!$I$2+24,"")</f>
      </c>
      <c r="AQ100" s="32">
        <f>IF('Attendance Sheet'!AN140="y",'Attendance Sheet'!$I$2+25,"")</f>
      </c>
      <c r="AR100" s="32">
        <f>IF('Attendance Sheet'!AO140="y",'Attendance Sheet'!$I$2+26,"")</f>
      </c>
      <c r="AS100" s="32">
        <f>IF('Attendance Sheet'!AP140="y",'Attendance Sheet'!$I$2+27,"")</f>
      </c>
      <c r="AT100" s="32">
        <f>IF('Attendance Sheet'!AQ140="y",'Attendance Sheet'!$I$2+28,"")</f>
      </c>
      <c r="AU100" s="32">
        <f>IF('Attendance Sheet'!AR140="y",'Attendance Sheet'!$I$2+29,"")</f>
      </c>
      <c r="AV100" s="32">
        <f>IF('Attendance Sheet'!AS140="y",'Attendance Sheet'!$I$2+30,"")</f>
      </c>
    </row>
    <row r="101" spans="18:48" ht="12.75">
      <c r="R101" s="32">
        <f>IF('Attendance Sheet'!O141="y",'Attendance Sheet'!$I$2,"")</f>
      </c>
      <c r="S101" s="32">
        <f>IF('Attendance Sheet'!P141="y",'Attendance Sheet'!$I$2+1,"")</f>
      </c>
      <c r="T101" s="32">
        <f>IF('Attendance Sheet'!Q141="y",'Attendance Sheet'!$I$2+2,"")</f>
      </c>
      <c r="U101" s="32">
        <f>IF('Attendance Sheet'!R141="y",'Attendance Sheet'!$I$2+3,"")</f>
      </c>
      <c r="V101" s="32">
        <f>IF('Attendance Sheet'!S141="y",'Attendance Sheet'!$I$2+4,"")</f>
      </c>
      <c r="W101" s="32">
        <f>IF('Attendance Sheet'!T141="y",'Attendance Sheet'!$I$2+5,"")</f>
      </c>
      <c r="X101" s="32">
        <f>IF('Attendance Sheet'!U141="y",'Attendance Sheet'!$I$2+6,"")</f>
      </c>
      <c r="Y101" s="32">
        <f>IF('Attendance Sheet'!V141="y",'Attendance Sheet'!$I$2+7,"")</f>
      </c>
      <c r="Z101" s="32">
        <f>IF('Attendance Sheet'!W141="y",'Attendance Sheet'!$I$2+8,"")</f>
      </c>
      <c r="AA101" s="32">
        <f>IF('Attendance Sheet'!X141="y",'Attendance Sheet'!$I$2+9,"")</f>
      </c>
      <c r="AB101" s="32">
        <f>IF('Attendance Sheet'!Y141="y",'Attendance Sheet'!$I$2+10,"")</f>
      </c>
      <c r="AC101" s="32">
        <f>IF('Attendance Sheet'!Z141="y",'Attendance Sheet'!$I$2+11,"")</f>
      </c>
      <c r="AD101" s="32">
        <f>IF('Attendance Sheet'!AA141="y",'Attendance Sheet'!$I$2+12,"")</f>
      </c>
      <c r="AE101" s="32">
        <f>IF('Attendance Sheet'!AB141="y",'Attendance Sheet'!$I$2+13,"")</f>
      </c>
      <c r="AF101" s="32">
        <f>IF('Attendance Sheet'!AC141="y",'Attendance Sheet'!$I$2+14,"")</f>
      </c>
      <c r="AG101" s="32">
        <f>IF('Attendance Sheet'!AD141="y",'Attendance Sheet'!$I$2+15,"")</f>
      </c>
      <c r="AH101" s="32">
        <f>IF('Attendance Sheet'!AE141="y",'Attendance Sheet'!$I$2+16,"")</f>
      </c>
      <c r="AI101" s="32">
        <f>IF('Attendance Sheet'!AF141="y",'Attendance Sheet'!$I$2+17,"")</f>
      </c>
      <c r="AJ101" s="32">
        <f>IF('Attendance Sheet'!AG141="y",'Attendance Sheet'!$I$2+18,"")</f>
      </c>
      <c r="AK101" s="32">
        <f>IF('Attendance Sheet'!AH141="y",'Attendance Sheet'!$I$2+19,"")</f>
      </c>
      <c r="AL101" s="32">
        <f>IF('Attendance Sheet'!AI141="y",'Attendance Sheet'!$I$2+20,"")</f>
      </c>
      <c r="AM101" s="32">
        <f>IF('Attendance Sheet'!AJ141="y",'Attendance Sheet'!$I$2+21,"")</f>
      </c>
      <c r="AN101" s="32">
        <f>IF('Attendance Sheet'!AK141="y",'Attendance Sheet'!$I$2+22,"")</f>
      </c>
      <c r="AO101" s="32">
        <f>IF('Attendance Sheet'!AL141="y",'Attendance Sheet'!$I$2+23,"")</f>
      </c>
      <c r="AP101" s="32">
        <f>IF('Attendance Sheet'!AM141="y",'Attendance Sheet'!$I$2+24,"")</f>
      </c>
      <c r="AQ101" s="32">
        <f>IF('Attendance Sheet'!AN141="y",'Attendance Sheet'!$I$2+25,"")</f>
      </c>
      <c r="AR101" s="32">
        <f>IF('Attendance Sheet'!AO141="y",'Attendance Sheet'!$I$2+26,"")</f>
      </c>
      <c r="AS101" s="32">
        <f>IF('Attendance Sheet'!AP141="y",'Attendance Sheet'!$I$2+27,"")</f>
      </c>
      <c r="AT101" s="32">
        <f>IF('Attendance Sheet'!AQ141="y",'Attendance Sheet'!$I$2+28,"")</f>
      </c>
      <c r="AU101" s="32">
        <f>IF('Attendance Sheet'!AR141="y",'Attendance Sheet'!$I$2+29,"")</f>
      </c>
      <c r="AV101" s="32">
        <f>IF('Attendance Sheet'!AS141="y",'Attendance Sheet'!$I$2+30,"")</f>
      </c>
    </row>
    <row r="102" spans="18:48" ht="12.75">
      <c r="R102" s="32">
        <f>IF('Attendance Sheet'!O142="y",'Attendance Sheet'!$I$2,"")</f>
      </c>
      <c r="S102" s="32">
        <f>IF('Attendance Sheet'!P142="y",'Attendance Sheet'!$I$2+1,"")</f>
      </c>
      <c r="T102" s="32">
        <f>IF('Attendance Sheet'!Q142="y",'Attendance Sheet'!$I$2+2,"")</f>
      </c>
      <c r="U102" s="32">
        <f>IF('Attendance Sheet'!R142="y",'Attendance Sheet'!$I$2+3,"")</f>
      </c>
      <c r="V102" s="32">
        <f>IF('Attendance Sheet'!S142="y",'Attendance Sheet'!$I$2+4,"")</f>
      </c>
      <c r="W102" s="32">
        <f>IF('Attendance Sheet'!T142="y",'Attendance Sheet'!$I$2+5,"")</f>
      </c>
      <c r="X102" s="32">
        <f>IF('Attendance Sheet'!U142="y",'Attendance Sheet'!$I$2+6,"")</f>
      </c>
      <c r="Y102" s="32">
        <f>IF('Attendance Sheet'!V142="y",'Attendance Sheet'!$I$2+7,"")</f>
      </c>
      <c r="Z102" s="32">
        <f>IF('Attendance Sheet'!W142="y",'Attendance Sheet'!$I$2+8,"")</f>
      </c>
      <c r="AA102" s="32">
        <f>IF('Attendance Sheet'!X142="y",'Attendance Sheet'!$I$2+9,"")</f>
      </c>
      <c r="AB102" s="32">
        <f>IF('Attendance Sheet'!Y142="y",'Attendance Sheet'!$I$2+10,"")</f>
      </c>
      <c r="AC102" s="32">
        <f>IF('Attendance Sheet'!Z142="y",'Attendance Sheet'!$I$2+11,"")</f>
      </c>
      <c r="AD102" s="32">
        <f>IF('Attendance Sheet'!AA142="y",'Attendance Sheet'!$I$2+12,"")</f>
      </c>
      <c r="AE102" s="32">
        <f>IF('Attendance Sheet'!AB142="y",'Attendance Sheet'!$I$2+13,"")</f>
      </c>
      <c r="AF102" s="32">
        <f>IF('Attendance Sheet'!AC142="y",'Attendance Sheet'!$I$2+14,"")</f>
      </c>
      <c r="AG102" s="32">
        <f>IF('Attendance Sheet'!AD142="y",'Attendance Sheet'!$I$2+15,"")</f>
      </c>
      <c r="AH102" s="32">
        <f>IF('Attendance Sheet'!AE142="y",'Attendance Sheet'!$I$2+16,"")</f>
      </c>
      <c r="AI102" s="32">
        <f>IF('Attendance Sheet'!AF142="y",'Attendance Sheet'!$I$2+17,"")</f>
      </c>
      <c r="AJ102" s="32">
        <f>IF('Attendance Sheet'!AG142="y",'Attendance Sheet'!$I$2+18,"")</f>
      </c>
      <c r="AK102" s="32">
        <f>IF('Attendance Sheet'!AH142="y",'Attendance Sheet'!$I$2+19,"")</f>
      </c>
      <c r="AL102" s="32">
        <f>IF('Attendance Sheet'!AI142="y",'Attendance Sheet'!$I$2+20,"")</f>
      </c>
      <c r="AM102" s="32">
        <f>IF('Attendance Sheet'!AJ142="y",'Attendance Sheet'!$I$2+21,"")</f>
      </c>
      <c r="AN102" s="32">
        <f>IF('Attendance Sheet'!AK142="y",'Attendance Sheet'!$I$2+22,"")</f>
      </c>
      <c r="AO102" s="32">
        <f>IF('Attendance Sheet'!AL142="y",'Attendance Sheet'!$I$2+23,"")</f>
      </c>
      <c r="AP102" s="32">
        <f>IF('Attendance Sheet'!AM142="y",'Attendance Sheet'!$I$2+24,"")</f>
      </c>
      <c r="AQ102" s="32">
        <f>IF('Attendance Sheet'!AN142="y",'Attendance Sheet'!$I$2+25,"")</f>
      </c>
      <c r="AR102" s="32">
        <f>IF('Attendance Sheet'!AO142="y",'Attendance Sheet'!$I$2+26,"")</f>
      </c>
      <c r="AS102" s="32">
        <f>IF('Attendance Sheet'!AP142="y",'Attendance Sheet'!$I$2+27,"")</f>
      </c>
      <c r="AT102" s="32">
        <f>IF('Attendance Sheet'!AQ142="y",'Attendance Sheet'!$I$2+28,"")</f>
      </c>
      <c r="AU102" s="32">
        <f>IF('Attendance Sheet'!AR142="y",'Attendance Sheet'!$I$2+29,"")</f>
      </c>
      <c r="AV102" s="32">
        <f>IF('Attendance Sheet'!AS142="y",'Attendance Sheet'!$I$2+30,"")</f>
      </c>
    </row>
    <row r="103" spans="18:48" ht="12.75">
      <c r="R103" s="32">
        <f>IF('Attendance Sheet'!O143="y",'Attendance Sheet'!$I$2,"")</f>
      </c>
      <c r="S103" s="32">
        <f>IF('Attendance Sheet'!P143="y",'Attendance Sheet'!$I$2+1,"")</f>
      </c>
      <c r="T103" s="32">
        <f>IF('Attendance Sheet'!Q143="y",'Attendance Sheet'!$I$2+2,"")</f>
      </c>
      <c r="U103" s="32">
        <f>IF('Attendance Sheet'!R143="y",'Attendance Sheet'!$I$2+3,"")</f>
      </c>
      <c r="V103" s="32">
        <f>IF('Attendance Sheet'!S143="y",'Attendance Sheet'!$I$2+4,"")</f>
      </c>
      <c r="W103" s="32">
        <f>IF('Attendance Sheet'!T143="y",'Attendance Sheet'!$I$2+5,"")</f>
      </c>
      <c r="X103" s="32">
        <f>IF('Attendance Sheet'!U143="y",'Attendance Sheet'!$I$2+6,"")</f>
      </c>
      <c r="Y103" s="32">
        <f>IF('Attendance Sheet'!V143="y",'Attendance Sheet'!$I$2+7,"")</f>
      </c>
      <c r="Z103" s="32">
        <f>IF('Attendance Sheet'!W143="y",'Attendance Sheet'!$I$2+8,"")</f>
      </c>
      <c r="AA103" s="32">
        <f>IF('Attendance Sheet'!X143="y",'Attendance Sheet'!$I$2+9,"")</f>
      </c>
      <c r="AB103" s="32">
        <f>IF('Attendance Sheet'!Y143="y",'Attendance Sheet'!$I$2+10,"")</f>
      </c>
      <c r="AC103" s="32">
        <f>IF('Attendance Sheet'!Z143="y",'Attendance Sheet'!$I$2+11,"")</f>
      </c>
      <c r="AD103" s="32">
        <f>IF('Attendance Sheet'!AA143="y",'Attendance Sheet'!$I$2+12,"")</f>
      </c>
      <c r="AE103" s="32">
        <f>IF('Attendance Sheet'!AB143="y",'Attendance Sheet'!$I$2+13,"")</f>
      </c>
      <c r="AF103" s="32">
        <f>IF('Attendance Sheet'!AC143="y",'Attendance Sheet'!$I$2+14,"")</f>
      </c>
      <c r="AG103" s="32">
        <f>IF('Attendance Sheet'!AD143="y",'Attendance Sheet'!$I$2+15,"")</f>
      </c>
      <c r="AH103" s="32">
        <f>IF('Attendance Sheet'!AE143="y",'Attendance Sheet'!$I$2+16,"")</f>
      </c>
      <c r="AI103" s="32">
        <f>IF('Attendance Sheet'!AF143="y",'Attendance Sheet'!$I$2+17,"")</f>
      </c>
      <c r="AJ103" s="32">
        <f>IF('Attendance Sheet'!AG143="y",'Attendance Sheet'!$I$2+18,"")</f>
      </c>
      <c r="AK103" s="32">
        <f>IF('Attendance Sheet'!AH143="y",'Attendance Sheet'!$I$2+19,"")</f>
      </c>
      <c r="AL103" s="32">
        <f>IF('Attendance Sheet'!AI143="y",'Attendance Sheet'!$I$2+20,"")</f>
      </c>
      <c r="AM103" s="32">
        <f>IF('Attendance Sheet'!AJ143="y",'Attendance Sheet'!$I$2+21,"")</f>
      </c>
      <c r="AN103" s="32">
        <f>IF('Attendance Sheet'!AK143="y",'Attendance Sheet'!$I$2+22,"")</f>
      </c>
      <c r="AO103" s="32">
        <f>IF('Attendance Sheet'!AL143="y",'Attendance Sheet'!$I$2+23,"")</f>
      </c>
      <c r="AP103" s="32">
        <f>IF('Attendance Sheet'!AM143="y",'Attendance Sheet'!$I$2+24,"")</f>
      </c>
      <c r="AQ103" s="32">
        <f>IF('Attendance Sheet'!AN143="y",'Attendance Sheet'!$I$2+25,"")</f>
      </c>
      <c r="AR103" s="32">
        <f>IF('Attendance Sheet'!AO143="y",'Attendance Sheet'!$I$2+26,"")</f>
      </c>
      <c r="AS103" s="32">
        <f>IF('Attendance Sheet'!AP143="y",'Attendance Sheet'!$I$2+27,"")</f>
      </c>
      <c r="AT103" s="32">
        <f>IF('Attendance Sheet'!AQ143="y",'Attendance Sheet'!$I$2+28,"")</f>
      </c>
      <c r="AU103" s="32">
        <f>IF('Attendance Sheet'!AR143="y",'Attendance Sheet'!$I$2+29,"")</f>
      </c>
      <c r="AV103" s="32">
        <f>IF('Attendance Sheet'!AS143="y",'Attendance Sheet'!$I$2+30,"")</f>
      </c>
    </row>
    <row r="104" spans="18:48" ht="12.75">
      <c r="R104" s="32">
        <f>IF('Attendance Sheet'!O144="y",'Attendance Sheet'!$I$2,"")</f>
      </c>
      <c r="S104" s="32">
        <f>IF('Attendance Sheet'!P144="y",'Attendance Sheet'!$I$2+1,"")</f>
      </c>
      <c r="T104" s="32">
        <f>IF('Attendance Sheet'!Q144="y",'Attendance Sheet'!$I$2+2,"")</f>
      </c>
      <c r="U104" s="32">
        <f>IF('Attendance Sheet'!R144="y",'Attendance Sheet'!$I$2+3,"")</f>
      </c>
      <c r="V104" s="32">
        <f>IF('Attendance Sheet'!S144="y",'Attendance Sheet'!$I$2+4,"")</f>
      </c>
      <c r="W104" s="32">
        <f>IF('Attendance Sheet'!T144="y",'Attendance Sheet'!$I$2+5,"")</f>
      </c>
      <c r="X104" s="32">
        <f>IF('Attendance Sheet'!U144="y",'Attendance Sheet'!$I$2+6,"")</f>
      </c>
      <c r="Y104" s="32">
        <f>IF('Attendance Sheet'!V144="y",'Attendance Sheet'!$I$2+7,"")</f>
      </c>
      <c r="Z104" s="32">
        <f>IF('Attendance Sheet'!W144="y",'Attendance Sheet'!$I$2+8,"")</f>
      </c>
      <c r="AA104" s="32">
        <f>IF('Attendance Sheet'!X144="y",'Attendance Sheet'!$I$2+9,"")</f>
      </c>
      <c r="AB104" s="32">
        <f>IF('Attendance Sheet'!Y144="y",'Attendance Sheet'!$I$2+10,"")</f>
      </c>
      <c r="AC104" s="32">
        <f>IF('Attendance Sheet'!Z144="y",'Attendance Sheet'!$I$2+11,"")</f>
      </c>
      <c r="AD104" s="32">
        <f>IF('Attendance Sheet'!AA144="y",'Attendance Sheet'!$I$2+12,"")</f>
      </c>
      <c r="AE104" s="32">
        <f>IF('Attendance Sheet'!AB144="y",'Attendance Sheet'!$I$2+13,"")</f>
      </c>
      <c r="AF104" s="32">
        <f>IF('Attendance Sheet'!AC144="y",'Attendance Sheet'!$I$2+14,"")</f>
      </c>
      <c r="AG104" s="32">
        <f>IF('Attendance Sheet'!AD144="y",'Attendance Sheet'!$I$2+15,"")</f>
      </c>
      <c r="AH104" s="32">
        <f>IF('Attendance Sheet'!AE144="y",'Attendance Sheet'!$I$2+16,"")</f>
      </c>
      <c r="AI104" s="32">
        <f>IF('Attendance Sheet'!AF144="y",'Attendance Sheet'!$I$2+17,"")</f>
      </c>
      <c r="AJ104" s="32">
        <f>IF('Attendance Sheet'!AG144="y",'Attendance Sheet'!$I$2+18,"")</f>
      </c>
      <c r="AK104" s="32">
        <f>IF('Attendance Sheet'!AH144="y",'Attendance Sheet'!$I$2+19,"")</f>
      </c>
      <c r="AL104" s="32">
        <f>IF('Attendance Sheet'!AI144="y",'Attendance Sheet'!$I$2+20,"")</f>
      </c>
      <c r="AM104" s="32">
        <f>IF('Attendance Sheet'!AJ144="y",'Attendance Sheet'!$I$2+21,"")</f>
      </c>
      <c r="AN104" s="32">
        <f>IF('Attendance Sheet'!AK144="y",'Attendance Sheet'!$I$2+22,"")</f>
      </c>
      <c r="AO104" s="32">
        <f>IF('Attendance Sheet'!AL144="y",'Attendance Sheet'!$I$2+23,"")</f>
      </c>
      <c r="AP104" s="32">
        <f>IF('Attendance Sheet'!AM144="y",'Attendance Sheet'!$I$2+24,"")</f>
      </c>
      <c r="AQ104" s="32">
        <f>IF('Attendance Sheet'!AN144="y",'Attendance Sheet'!$I$2+25,"")</f>
      </c>
      <c r="AR104" s="32">
        <f>IF('Attendance Sheet'!AO144="y",'Attendance Sheet'!$I$2+26,"")</f>
      </c>
      <c r="AS104" s="32">
        <f>IF('Attendance Sheet'!AP144="y",'Attendance Sheet'!$I$2+27,"")</f>
      </c>
      <c r="AT104" s="32">
        <f>IF('Attendance Sheet'!AQ144="y",'Attendance Sheet'!$I$2+28,"")</f>
      </c>
      <c r="AU104" s="32">
        <f>IF('Attendance Sheet'!AR144="y",'Attendance Sheet'!$I$2+29,"")</f>
      </c>
      <c r="AV104" s="32">
        <f>IF('Attendance Sheet'!AS144="y",'Attendance Sheet'!$I$2+30,"")</f>
      </c>
    </row>
    <row r="105" spans="18:48" ht="12.75">
      <c r="R105" s="32">
        <f>IF('Attendance Sheet'!O145="y",'Attendance Sheet'!$I$2,"")</f>
      </c>
      <c r="S105" s="32">
        <f>IF('Attendance Sheet'!P145="y",'Attendance Sheet'!$I$2+1,"")</f>
      </c>
      <c r="T105" s="32">
        <f>IF('Attendance Sheet'!Q145="y",'Attendance Sheet'!$I$2+2,"")</f>
      </c>
      <c r="U105" s="32">
        <f>IF('Attendance Sheet'!R145="y",'Attendance Sheet'!$I$2+3,"")</f>
      </c>
      <c r="V105" s="32">
        <f>IF('Attendance Sheet'!S145="y",'Attendance Sheet'!$I$2+4,"")</f>
      </c>
      <c r="W105" s="32">
        <f>IF('Attendance Sheet'!T145="y",'Attendance Sheet'!$I$2+5,"")</f>
      </c>
      <c r="X105" s="32">
        <f>IF('Attendance Sheet'!U145="y",'Attendance Sheet'!$I$2+6,"")</f>
      </c>
      <c r="Y105" s="32">
        <f>IF('Attendance Sheet'!V145="y",'Attendance Sheet'!$I$2+7,"")</f>
      </c>
      <c r="Z105" s="32">
        <f>IF('Attendance Sheet'!W145="y",'Attendance Sheet'!$I$2+8,"")</f>
      </c>
      <c r="AA105" s="32">
        <f>IF('Attendance Sheet'!X145="y",'Attendance Sheet'!$I$2+9,"")</f>
      </c>
      <c r="AB105" s="32">
        <f>IF('Attendance Sheet'!Y145="y",'Attendance Sheet'!$I$2+10,"")</f>
      </c>
      <c r="AC105" s="32">
        <f>IF('Attendance Sheet'!Z145="y",'Attendance Sheet'!$I$2+11,"")</f>
      </c>
      <c r="AD105" s="32">
        <f>IF('Attendance Sheet'!AA145="y",'Attendance Sheet'!$I$2+12,"")</f>
      </c>
      <c r="AE105" s="32">
        <f>IF('Attendance Sheet'!AB145="y",'Attendance Sheet'!$I$2+13,"")</f>
      </c>
      <c r="AF105" s="32">
        <f>IF('Attendance Sheet'!AC145="y",'Attendance Sheet'!$I$2+14,"")</f>
      </c>
      <c r="AG105" s="32">
        <f>IF('Attendance Sheet'!AD145="y",'Attendance Sheet'!$I$2+15,"")</f>
      </c>
      <c r="AH105" s="32">
        <f>IF('Attendance Sheet'!AE145="y",'Attendance Sheet'!$I$2+16,"")</f>
      </c>
      <c r="AI105" s="32">
        <f>IF('Attendance Sheet'!AF145="y",'Attendance Sheet'!$I$2+17,"")</f>
      </c>
      <c r="AJ105" s="32">
        <f>IF('Attendance Sheet'!AG145="y",'Attendance Sheet'!$I$2+18,"")</f>
      </c>
      <c r="AK105" s="32">
        <f>IF('Attendance Sheet'!AH145="y",'Attendance Sheet'!$I$2+19,"")</f>
      </c>
      <c r="AL105" s="32">
        <f>IF('Attendance Sheet'!AI145="y",'Attendance Sheet'!$I$2+20,"")</f>
      </c>
      <c r="AM105" s="32">
        <f>IF('Attendance Sheet'!AJ145="y",'Attendance Sheet'!$I$2+21,"")</f>
      </c>
      <c r="AN105" s="32">
        <f>IF('Attendance Sheet'!AK145="y",'Attendance Sheet'!$I$2+22,"")</f>
      </c>
      <c r="AO105" s="32">
        <f>IF('Attendance Sheet'!AL145="y",'Attendance Sheet'!$I$2+23,"")</f>
      </c>
      <c r="AP105" s="32">
        <f>IF('Attendance Sheet'!AM145="y",'Attendance Sheet'!$I$2+24,"")</f>
      </c>
      <c r="AQ105" s="32">
        <f>IF('Attendance Sheet'!AN145="y",'Attendance Sheet'!$I$2+25,"")</f>
      </c>
      <c r="AR105" s="32">
        <f>IF('Attendance Sheet'!AO145="y",'Attendance Sheet'!$I$2+26,"")</f>
      </c>
      <c r="AS105" s="32">
        <f>IF('Attendance Sheet'!AP145="y",'Attendance Sheet'!$I$2+27,"")</f>
      </c>
      <c r="AT105" s="32">
        <f>IF('Attendance Sheet'!AQ145="y",'Attendance Sheet'!$I$2+28,"")</f>
      </c>
      <c r="AU105" s="32">
        <f>IF('Attendance Sheet'!AR145="y",'Attendance Sheet'!$I$2+29,"")</f>
      </c>
      <c r="AV105" s="32">
        <f>IF('Attendance Sheet'!AS145="y",'Attendance Sheet'!$I$2+30,"")</f>
      </c>
    </row>
    <row r="106" spans="18:48" ht="12.75">
      <c r="R106" s="32">
        <f>IF('Attendance Sheet'!O146="y",'Attendance Sheet'!$I$2,"")</f>
      </c>
      <c r="S106" s="32">
        <f>IF('Attendance Sheet'!P146="y",'Attendance Sheet'!$I$2+1,"")</f>
      </c>
      <c r="T106" s="32">
        <f>IF('Attendance Sheet'!Q146="y",'Attendance Sheet'!$I$2+2,"")</f>
      </c>
      <c r="U106" s="32">
        <f>IF('Attendance Sheet'!R146="y",'Attendance Sheet'!$I$2+3,"")</f>
      </c>
      <c r="V106" s="32">
        <f>IF('Attendance Sheet'!S146="y",'Attendance Sheet'!$I$2+4,"")</f>
      </c>
      <c r="W106" s="32">
        <f>IF('Attendance Sheet'!T146="y",'Attendance Sheet'!$I$2+5,"")</f>
      </c>
      <c r="X106" s="32">
        <f>IF('Attendance Sheet'!U146="y",'Attendance Sheet'!$I$2+6,"")</f>
      </c>
      <c r="Y106" s="32">
        <f>IF('Attendance Sheet'!V146="y",'Attendance Sheet'!$I$2+7,"")</f>
      </c>
      <c r="Z106" s="32">
        <f>IF('Attendance Sheet'!W146="y",'Attendance Sheet'!$I$2+8,"")</f>
      </c>
      <c r="AA106" s="32">
        <f>IF('Attendance Sheet'!X146="y",'Attendance Sheet'!$I$2+9,"")</f>
      </c>
      <c r="AB106" s="32">
        <f>IF('Attendance Sheet'!Y146="y",'Attendance Sheet'!$I$2+10,"")</f>
      </c>
      <c r="AC106" s="32">
        <f>IF('Attendance Sheet'!Z146="y",'Attendance Sheet'!$I$2+11,"")</f>
      </c>
      <c r="AD106" s="32">
        <f>IF('Attendance Sheet'!AA146="y",'Attendance Sheet'!$I$2+12,"")</f>
      </c>
      <c r="AE106" s="32">
        <f>IF('Attendance Sheet'!AB146="y",'Attendance Sheet'!$I$2+13,"")</f>
      </c>
      <c r="AF106" s="32">
        <f>IF('Attendance Sheet'!AC146="y",'Attendance Sheet'!$I$2+14,"")</f>
      </c>
      <c r="AG106" s="32">
        <f>IF('Attendance Sheet'!AD146="y",'Attendance Sheet'!$I$2+15,"")</f>
      </c>
      <c r="AH106" s="32">
        <f>IF('Attendance Sheet'!AE146="y",'Attendance Sheet'!$I$2+16,"")</f>
      </c>
      <c r="AI106" s="32">
        <f>IF('Attendance Sheet'!AF146="y",'Attendance Sheet'!$I$2+17,"")</f>
      </c>
      <c r="AJ106" s="32">
        <f>IF('Attendance Sheet'!AG146="y",'Attendance Sheet'!$I$2+18,"")</f>
      </c>
      <c r="AK106" s="32">
        <f>IF('Attendance Sheet'!AH146="y",'Attendance Sheet'!$I$2+19,"")</f>
      </c>
      <c r="AL106" s="32">
        <f>IF('Attendance Sheet'!AI146="y",'Attendance Sheet'!$I$2+20,"")</f>
      </c>
      <c r="AM106" s="32">
        <f>IF('Attendance Sheet'!AJ146="y",'Attendance Sheet'!$I$2+21,"")</f>
      </c>
      <c r="AN106" s="32">
        <f>IF('Attendance Sheet'!AK146="y",'Attendance Sheet'!$I$2+22,"")</f>
      </c>
      <c r="AO106" s="32">
        <f>IF('Attendance Sheet'!AL146="y",'Attendance Sheet'!$I$2+23,"")</f>
      </c>
      <c r="AP106" s="32">
        <f>IF('Attendance Sheet'!AM146="y",'Attendance Sheet'!$I$2+24,"")</f>
      </c>
      <c r="AQ106" s="32">
        <f>IF('Attendance Sheet'!AN146="y",'Attendance Sheet'!$I$2+25,"")</f>
      </c>
      <c r="AR106" s="32">
        <f>IF('Attendance Sheet'!AO146="y",'Attendance Sheet'!$I$2+26,"")</f>
      </c>
      <c r="AS106" s="32">
        <f>IF('Attendance Sheet'!AP146="y",'Attendance Sheet'!$I$2+27,"")</f>
      </c>
      <c r="AT106" s="32">
        <f>IF('Attendance Sheet'!AQ146="y",'Attendance Sheet'!$I$2+28,"")</f>
      </c>
      <c r="AU106" s="32">
        <f>IF('Attendance Sheet'!AR146="y",'Attendance Sheet'!$I$2+29,"")</f>
      </c>
      <c r="AV106" s="32">
        <f>IF('Attendance Sheet'!AS146="y",'Attendance Sheet'!$I$2+30,"")</f>
      </c>
    </row>
    <row r="107" spans="18:48" ht="12.75">
      <c r="R107" s="32">
        <f>IF('Attendance Sheet'!O147="y",'Attendance Sheet'!$I$2,"")</f>
      </c>
      <c r="S107" s="32">
        <f>IF('Attendance Sheet'!P147="y",'Attendance Sheet'!$I$2+1,"")</f>
      </c>
      <c r="T107" s="32">
        <f>IF('Attendance Sheet'!Q147="y",'Attendance Sheet'!$I$2+2,"")</f>
      </c>
      <c r="U107" s="32">
        <f>IF('Attendance Sheet'!R147="y",'Attendance Sheet'!$I$2+3,"")</f>
      </c>
      <c r="V107" s="32">
        <f>IF('Attendance Sheet'!S147="y",'Attendance Sheet'!$I$2+4,"")</f>
      </c>
      <c r="W107" s="32">
        <f>IF('Attendance Sheet'!T147="y",'Attendance Sheet'!$I$2+5,"")</f>
      </c>
      <c r="X107" s="32">
        <f>IF('Attendance Sheet'!U147="y",'Attendance Sheet'!$I$2+6,"")</f>
      </c>
      <c r="Y107" s="32">
        <f>IF('Attendance Sheet'!V147="y",'Attendance Sheet'!$I$2+7,"")</f>
      </c>
      <c r="Z107" s="32">
        <f>IF('Attendance Sheet'!W147="y",'Attendance Sheet'!$I$2+8,"")</f>
      </c>
      <c r="AA107" s="32">
        <f>IF('Attendance Sheet'!X147="y",'Attendance Sheet'!$I$2+9,"")</f>
      </c>
      <c r="AB107" s="32">
        <f>IF('Attendance Sheet'!Y147="y",'Attendance Sheet'!$I$2+10,"")</f>
      </c>
      <c r="AC107" s="32">
        <f>IF('Attendance Sheet'!Z147="y",'Attendance Sheet'!$I$2+11,"")</f>
      </c>
      <c r="AD107" s="32">
        <f>IF('Attendance Sheet'!AA147="y",'Attendance Sheet'!$I$2+12,"")</f>
      </c>
      <c r="AE107" s="32">
        <f>IF('Attendance Sheet'!AB147="y",'Attendance Sheet'!$I$2+13,"")</f>
      </c>
      <c r="AF107" s="32">
        <f>IF('Attendance Sheet'!AC147="y",'Attendance Sheet'!$I$2+14,"")</f>
      </c>
      <c r="AG107" s="32">
        <f>IF('Attendance Sheet'!AD147="y",'Attendance Sheet'!$I$2+15,"")</f>
      </c>
      <c r="AH107" s="32">
        <f>IF('Attendance Sheet'!AE147="y",'Attendance Sheet'!$I$2+16,"")</f>
      </c>
      <c r="AI107" s="32">
        <f>IF('Attendance Sheet'!AF147="y",'Attendance Sheet'!$I$2+17,"")</f>
      </c>
      <c r="AJ107" s="32">
        <f>IF('Attendance Sheet'!AG147="y",'Attendance Sheet'!$I$2+18,"")</f>
      </c>
      <c r="AK107" s="32">
        <f>IF('Attendance Sheet'!AH147="y",'Attendance Sheet'!$I$2+19,"")</f>
      </c>
      <c r="AL107" s="32">
        <f>IF('Attendance Sheet'!AI147="y",'Attendance Sheet'!$I$2+20,"")</f>
      </c>
      <c r="AM107" s="32">
        <f>IF('Attendance Sheet'!AJ147="y",'Attendance Sheet'!$I$2+21,"")</f>
      </c>
      <c r="AN107" s="32">
        <f>IF('Attendance Sheet'!AK147="y",'Attendance Sheet'!$I$2+22,"")</f>
      </c>
      <c r="AO107" s="32">
        <f>IF('Attendance Sheet'!AL147="y",'Attendance Sheet'!$I$2+23,"")</f>
      </c>
      <c r="AP107" s="32">
        <f>IF('Attendance Sheet'!AM147="y",'Attendance Sheet'!$I$2+24,"")</f>
      </c>
      <c r="AQ107" s="32">
        <f>IF('Attendance Sheet'!AN147="y",'Attendance Sheet'!$I$2+25,"")</f>
      </c>
      <c r="AR107" s="32">
        <f>IF('Attendance Sheet'!AO147="y",'Attendance Sheet'!$I$2+26,"")</f>
      </c>
      <c r="AS107" s="32">
        <f>IF('Attendance Sheet'!AP147="y",'Attendance Sheet'!$I$2+27,"")</f>
      </c>
      <c r="AT107" s="32">
        <f>IF('Attendance Sheet'!AQ147="y",'Attendance Sheet'!$I$2+28,"")</f>
      </c>
      <c r="AU107" s="32">
        <f>IF('Attendance Sheet'!AR147="y",'Attendance Sheet'!$I$2+29,"")</f>
      </c>
      <c r="AV107" s="32">
        <f>IF('Attendance Sheet'!AS147="y",'Attendance Sheet'!$I$2+30,"")</f>
      </c>
    </row>
    <row r="108" spans="18:48" ht="12.75">
      <c r="R108" s="32">
        <f>IF('Attendance Sheet'!O148="y",'Attendance Sheet'!$I$2,"")</f>
      </c>
      <c r="S108" s="32">
        <f>IF('Attendance Sheet'!P148="y",'Attendance Sheet'!$I$2+1,"")</f>
      </c>
      <c r="T108" s="32">
        <f>IF('Attendance Sheet'!Q148="y",'Attendance Sheet'!$I$2+2,"")</f>
      </c>
      <c r="U108" s="32">
        <f>IF('Attendance Sheet'!R148="y",'Attendance Sheet'!$I$2+3,"")</f>
      </c>
      <c r="V108" s="32">
        <f>IF('Attendance Sheet'!S148="y",'Attendance Sheet'!$I$2+4,"")</f>
      </c>
      <c r="W108" s="32">
        <f>IF('Attendance Sheet'!T148="y",'Attendance Sheet'!$I$2+5,"")</f>
      </c>
      <c r="X108" s="32">
        <f>IF('Attendance Sheet'!U148="y",'Attendance Sheet'!$I$2+6,"")</f>
      </c>
      <c r="Y108" s="32">
        <f>IF('Attendance Sheet'!V148="y",'Attendance Sheet'!$I$2+7,"")</f>
      </c>
      <c r="Z108" s="32">
        <f>IF('Attendance Sheet'!W148="y",'Attendance Sheet'!$I$2+8,"")</f>
      </c>
      <c r="AA108" s="32">
        <f>IF('Attendance Sheet'!X148="y",'Attendance Sheet'!$I$2+9,"")</f>
      </c>
      <c r="AB108" s="32">
        <f>IF('Attendance Sheet'!Y148="y",'Attendance Sheet'!$I$2+10,"")</f>
      </c>
      <c r="AC108" s="32">
        <f>IF('Attendance Sheet'!Z148="y",'Attendance Sheet'!$I$2+11,"")</f>
      </c>
      <c r="AD108" s="32">
        <f>IF('Attendance Sheet'!AA148="y",'Attendance Sheet'!$I$2+12,"")</f>
      </c>
      <c r="AE108" s="32">
        <f>IF('Attendance Sheet'!AB148="y",'Attendance Sheet'!$I$2+13,"")</f>
      </c>
      <c r="AF108" s="32">
        <f>IF('Attendance Sheet'!AC148="y",'Attendance Sheet'!$I$2+14,"")</f>
      </c>
      <c r="AG108" s="32">
        <f>IF('Attendance Sheet'!AD148="y",'Attendance Sheet'!$I$2+15,"")</f>
      </c>
      <c r="AH108" s="32">
        <f>IF('Attendance Sheet'!AE148="y",'Attendance Sheet'!$I$2+16,"")</f>
      </c>
      <c r="AI108" s="32">
        <f>IF('Attendance Sheet'!AF148="y",'Attendance Sheet'!$I$2+17,"")</f>
      </c>
      <c r="AJ108" s="32">
        <f>IF('Attendance Sheet'!AG148="y",'Attendance Sheet'!$I$2+18,"")</f>
      </c>
      <c r="AK108" s="32">
        <f>IF('Attendance Sheet'!AH148="y",'Attendance Sheet'!$I$2+19,"")</f>
      </c>
      <c r="AL108" s="32">
        <f>IF('Attendance Sheet'!AI148="y",'Attendance Sheet'!$I$2+20,"")</f>
      </c>
      <c r="AM108" s="32">
        <f>IF('Attendance Sheet'!AJ148="y",'Attendance Sheet'!$I$2+21,"")</f>
      </c>
      <c r="AN108" s="32">
        <f>IF('Attendance Sheet'!AK148="y",'Attendance Sheet'!$I$2+22,"")</f>
      </c>
      <c r="AO108" s="32">
        <f>IF('Attendance Sheet'!AL148="y",'Attendance Sheet'!$I$2+23,"")</f>
      </c>
      <c r="AP108" s="32">
        <f>IF('Attendance Sheet'!AM148="y",'Attendance Sheet'!$I$2+24,"")</f>
      </c>
      <c r="AQ108" s="32">
        <f>IF('Attendance Sheet'!AN148="y",'Attendance Sheet'!$I$2+25,"")</f>
      </c>
      <c r="AR108" s="32">
        <f>IF('Attendance Sheet'!AO148="y",'Attendance Sheet'!$I$2+26,"")</f>
      </c>
      <c r="AS108" s="32">
        <f>IF('Attendance Sheet'!AP148="y",'Attendance Sheet'!$I$2+27,"")</f>
      </c>
      <c r="AT108" s="32">
        <f>IF('Attendance Sheet'!AQ148="y",'Attendance Sheet'!$I$2+28,"")</f>
      </c>
      <c r="AU108" s="32">
        <f>IF('Attendance Sheet'!AR148="y",'Attendance Sheet'!$I$2+29,"")</f>
      </c>
      <c r="AV108" s="32">
        <f>IF('Attendance Sheet'!AS148="y",'Attendance Sheet'!$I$2+30,"")</f>
      </c>
    </row>
    <row r="109" spans="18:48" ht="12.75">
      <c r="R109" s="32">
        <f>IF('Attendance Sheet'!O149="y",'Attendance Sheet'!$I$2,"")</f>
      </c>
      <c r="S109" s="32">
        <f>IF('Attendance Sheet'!P149="y",'Attendance Sheet'!$I$2+1,"")</f>
      </c>
      <c r="T109" s="32">
        <f>IF('Attendance Sheet'!Q149="y",'Attendance Sheet'!$I$2+2,"")</f>
      </c>
      <c r="U109" s="32">
        <f>IF('Attendance Sheet'!R149="y",'Attendance Sheet'!$I$2+3,"")</f>
      </c>
      <c r="V109" s="32">
        <f>IF('Attendance Sheet'!S149="y",'Attendance Sheet'!$I$2+4,"")</f>
      </c>
      <c r="W109" s="32">
        <f>IF('Attendance Sheet'!T149="y",'Attendance Sheet'!$I$2+5,"")</f>
      </c>
      <c r="X109" s="32">
        <f>IF('Attendance Sheet'!U149="y",'Attendance Sheet'!$I$2+6,"")</f>
      </c>
      <c r="Y109" s="32">
        <f>IF('Attendance Sheet'!V149="y",'Attendance Sheet'!$I$2+7,"")</f>
      </c>
      <c r="Z109" s="32">
        <f>IF('Attendance Sheet'!W149="y",'Attendance Sheet'!$I$2+8,"")</f>
      </c>
      <c r="AA109" s="32">
        <f>IF('Attendance Sheet'!X149="y",'Attendance Sheet'!$I$2+9,"")</f>
      </c>
      <c r="AB109" s="32">
        <f>IF('Attendance Sheet'!Y149="y",'Attendance Sheet'!$I$2+10,"")</f>
      </c>
      <c r="AC109" s="32">
        <f>IF('Attendance Sheet'!Z149="y",'Attendance Sheet'!$I$2+11,"")</f>
      </c>
      <c r="AD109" s="32">
        <f>IF('Attendance Sheet'!AA149="y",'Attendance Sheet'!$I$2+12,"")</f>
      </c>
      <c r="AE109" s="32">
        <f>IF('Attendance Sheet'!AB149="y",'Attendance Sheet'!$I$2+13,"")</f>
      </c>
      <c r="AF109" s="32">
        <f>IF('Attendance Sheet'!AC149="y",'Attendance Sheet'!$I$2+14,"")</f>
      </c>
      <c r="AG109" s="32">
        <f>IF('Attendance Sheet'!AD149="y",'Attendance Sheet'!$I$2+15,"")</f>
      </c>
      <c r="AH109" s="32">
        <f>IF('Attendance Sheet'!AE149="y",'Attendance Sheet'!$I$2+16,"")</f>
      </c>
      <c r="AI109" s="32">
        <f>IF('Attendance Sheet'!AF149="y",'Attendance Sheet'!$I$2+17,"")</f>
      </c>
      <c r="AJ109" s="32">
        <f>IF('Attendance Sheet'!AG149="y",'Attendance Sheet'!$I$2+18,"")</f>
      </c>
      <c r="AK109" s="32">
        <f>IF('Attendance Sheet'!AH149="y",'Attendance Sheet'!$I$2+19,"")</f>
      </c>
      <c r="AL109" s="32">
        <f>IF('Attendance Sheet'!AI149="y",'Attendance Sheet'!$I$2+20,"")</f>
      </c>
      <c r="AM109" s="32">
        <f>IF('Attendance Sheet'!AJ149="y",'Attendance Sheet'!$I$2+21,"")</f>
      </c>
      <c r="AN109" s="32">
        <f>IF('Attendance Sheet'!AK149="y",'Attendance Sheet'!$I$2+22,"")</f>
      </c>
      <c r="AO109" s="32">
        <f>IF('Attendance Sheet'!AL149="y",'Attendance Sheet'!$I$2+23,"")</f>
      </c>
      <c r="AP109" s="32">
        <f>IF('Attendance Sheet'!AM149="y",'Attendance Sheet'!$I$2+24,"")</f>
      </c>
      <c r="AQ109" s="32">
        <f>IF('Attendance Sheet'!AN149="y",'Attendance Sheet'!$I$2+25,"")</f>
      </c>
      <c r="AR109" s="32">
        <f>IF('Attendance Sheet'!AO149="y",'Attendance Sheet'!$I$2+26,"")</f>
      </c>
      <c r="AS109" s="32">
        <f>IF('Attendance Sheet'!AP149="y",'Attendance Sheet'!$I$2+27,"")</f>
      </c>
      <c r="AT109" s="32">
        <f>IF('Attendance Sheet'!AQ149="y",'Attendance Sheet'!$I$2+28,"")</f>
      </c>
      <c r="AU109" s="32">
        <f>IF('Attendance Sheet'!AR149="y",'Attendance Sheet'!$I$2+29,"")</f>
      </c>
      <c r="AV109" s="32">
        <f>IF('Attendance Sheet'!AS149="y",'Attendance Sheet'!$I$2+30,"")</f>
      </c>
    </row>
    <row r="110" spans="18:48" ht="12.75">
      <c r="R110" s="32">
        <f>IF('Attendance Sheet'!O150="y",'Attendance Sheet'!$I$2,"")</f>
      </c>
      <c r="S110" s="32">
        <f>IF('Attendance Sheet'!P150="y",'Attendance Sheet'!$I$2+1,"")</f>
      </c>
      <c r="T110" s="32">
        <f>IF('Attendance Sheet'!Q150="y",'Attendance Sheet'!$I$2+2,"")</f>
      </c>
      <c r="U110" s="32">
        <f>IF('Attendance Sheet'!R150="y",'Attendance Sheet'!$I$2+3,"")</f>
      </c>
      <c r="V110" s="32">
        <f>IF('Attendance Sheet'!S150="y",'Attendance Sheet'!$I$2+4,"")</f>
      </c>
      <c r="W110" s="32">
        <f>IF('Attendance Sheet'!T150="y",'Attendance Sheet'!$I$2+5,"")</f>
      </c>
      <c r="X110" s="32">
        <f>IF('Attendance Sheet'!U150="y",'Attendance Sheet'!$I$2+6,"")</f>
      </c>
      <c r="Y110" s="32">
        <f>IF('Attendance Sheet'!V150="y",'Attendance Sheet'!$I$2+7,"")</f>
      </c>
      <c r="Z110" s="32">
        <f>IF('Attendance Sheet'!W150="y",'Attendance Sheet'!$I$2+8,"")</f>
      </c>
      <c r="AA110" s="32">
        <f>IF('Attendance Sheet'!X150="y",'Attendance Sheet'!$I$2+9,"")</f>
      </c>
      <c r="AB110" s="32">
        <f>IF('Attendance Sheet'!Y150="y",'Attendance Sheet'!$I$2+10,"")</f>
      </c>
      <c r="AC110" s="32">
        <f>IF('Attendance Sheet'!Z150="y",'Attendance Sheet'!$I$2+11,"")</f>
      </c>
      <c r="AD110" s="32">
        <f>IF('Attendance Sheet'!AA150="y",'Attendance Sheet'!$I$2+12,"")</f>
      </c>
      <c r="AE110" s="32">
        <f>IF('Attendance Sheet'!AB150="y",'Attendance Sheet'!$I$2+13,"")</f>
      </c>
      <c r="AF110" s="32">
        <f>IF('Attendance Sheet'!AC150="y",'Attendance Sheet'!$I$2+14,"")</f>
      </c>
      <c r="AG110" s="32">
        <f>IF('Attendance Sheet'!AD150="y",'Attendance Sheet'!$I$2+15,"")</f>
      </c>
      <c r="AH110" s="32">
        <f>IF('Attendance Sheet'!AE150="y",'Attendance Sheet'!$I$2+16,"")</f>
      </c>
      <c r="AI110" s="32">
        <f>IF('Attendance Sheet'!AF150="y",'Attendance Sheet'!$I$2+17,"")</f>
      </c>
      <c r="AJ110" s="32">
        <f>IF('Attendance Sheet'!AG150="y",'Attendance Sheet'!$I$2+18,"")</f>
      </c>
      <c r="AK110" s="32">
        <f>IF('Attendance Sheet'!AH150="y",'Attendance Sheet'!$I$2+19,"")</f>
      </c>
      <c r="AL110" s="32">
        <f>IF('Attendance Sheet'!AI150="y",'Attendance Sheet'!$I$2+20,"")</f>
      </c>
      <c r="AM110" s="32">
        <f>IF('Attendance Sheet'!AJ150="y",'Attendance Sheet'!$I$2+21,"")</f>
      </c>
      <c r="AN110" s="32">
        <f>IF('Attendance Sheet'!AK150="y",'Attendance Sheet'!$I$2+22,"")</f>
      </c>
      <c r="AO110" s="32">
        <f>IF('Attendance Sheet'!AL150="y",'Attendance Sheet'!$I$2+23,"")</f>
      </c>
      <c r="AP110" s="32">
        <f>IF('Attendance Sheet'!AM150="y",'Attendance Sheet'!$I$2+24,"")</f>
      </c>
      <c r="AQ110" s="32">
        <f>IF('Attendance Sheet'!AN150="y",'Attendance Sheet'!$I$2+25,"")</f>
      </c>
      <c r="AR110" s="32">
        <f>IF('Attendance Sheet'!AO150="y",'Attendance Sheet'!$I$2+26,"")</f>
      </c>
      <c r="AS110" s="32">
        <f>IF('Attendance Sheet'!AP150="y",'Attendance Sheet'!$I$2+27,"")</f>
      </c>
      <c r="AT110" s="32">
        <f>IF('Attendance Sheet'!AQ150="y",'Attendance Sheet'!$I$2+28,"")</f>
      </c>
      <c r="AU110" s="32">
        <f>IF('Attendance Sheet'!AR150="y",'Attendance Sheet'!$I$2+29,"")</f>
      </c>
      <c r="AV110" s="32">
        <f>IF('Attendance Sheet'!AS150="y",'Attendance Sheet'!$I$2+30,"")</f>
      </c>
    </row>
    <row r="111" spans="18:48" ht="12.75">
      <c r="R111" s="32">
        <f>IF('Attendance Sheet'!O151="y",'Attendance Sheet'!$I$2,"")</f>
      </c>
      <c r="S111" s="32">
        <f>IF('Attendance Sheet'!P151="y",'Attendance Sheet'!$I$2+1,"")</f>
      </c>
      <c r="T111" s="32">
        <f>IF('Attendance Sheet'!Q151="y",'Attendance Sheet'!$I$2+2,"")</f>
      </c>
      <c r="U111" s="32">
        <f>IF('Attendance Sheet'!R151="y",'Attendance Sheet'!$I$2+3,"")</f>
      </c>
      <c r="V111" s="32">
        <f>IF('Attendance Sheet'!S151="y",'Attendance Sheet'!$I$2+4,"")</f>
      </c>
      <c r="W111" s="32">
        <f>IF('Attendance Sheet'!T151="y",'Attendance Sheet'!$I$2+5,"")</f>
      </c>
      <c r="X111" s="32">
        <f>IF('Attendance Sheet'!U151="y",'Attendance Sheet'!$I$2+6,"")</f>
      </c>
      <c r="Y111" s="32">
        <f>IF('Attendance Sheet'!V151="y",'Attendance Sheet'!$I$2+7,"")</f>
      </c>
      <c r="Z111" s="32">
        <f>IF('Attendance Sheet'!W151="y",'Attendance Sheet'!$I$2+8,"")</f>
      </c>
      <c r="AA111" s="32">
        <f>IF('Attendance Sheet'!X151="y",'Attendance Sheet'!$I$2+9,"")</f>
      </c>
      <c r="AB111" s="32">
        <f>IF('Attendance Sheet'!Y151="y",'Attendance Sheet'!$I$2+10,"")</f>
      </c>
      <c r="AC111" s="32">
        <f>IF('Attendance Sheet'!Z151="y",'Attendance Sheet'!$I$2+11,"")</f>
      </c>
      <c r="AD111" s="32">
        <f>IF('Attendance Sheet'!AA151="y",'Attendance Sheet'!$I$2+12,"")</f>
      </c>
      <c r="AE111" s="32">
        <f>IF('Attendance Sheet'!AB151="y",'Attendance Sheet'!$I$2+13,"")</f>
      </c>
      <c r="AF111" s="32">
        <f>IF('Attendance Sheet'!AC151="y",'Attendance Sheet'!$I$2+14,"")</f>
      </c>
      <c r="AG111" s="32">
        <f>IF('Attendance Sheet'!AD151="y",'Attendance Sheet'!$I$2+15,"")</f>
      </c>
      <c r="AH111" s="32">
        <f>IF('Attendance Sheet'!AE151="y",'Attendance Sheet'!$I$2+16,"")</f>
      </c>
      <c r="AI111" s="32">
        <f>IF('Attendance Sheet'!AF151="y",'Attendance Sheet'!$I$2+17,"")</f>
      </c>
      <c r="AJ111" s="32">
        <f>IF('Attendance Sheet'!AG151="y",'Attendance Sheet'!$I$2+18,"")</f>
      </c>
      <c r="AK111" s="32">
        <f>IF('Attendance Sheet'!AH151="y",'Attendance Sheet'!$I$2+19,"")</f>
      </c>
      <c r="AL111" s="32">
        <f>IF('Attendance Sheet'!AI151="y",'Attendance Sheet'!$I$2+20,"")</f>
      </c>
      <c r="AM111" s="32">
        <f>IF('Attendance Sheet'!AJ151="y",'Attendance Sheet'!$I$2+21,"")</f>
      </c>
      <c r="AN111" s="32">
        <f>IF('Attendance Sheet'!AK151="y",'Attendance Sheet'!$I$2+22,"")</f>
      </c>
      <c r="AO111" s="32">
        <f>IF('Attendance Sheet'!AL151="y",'Attendance Sheet'!$I$2+23,"")</f>
      </c>
      <c r="AP111" s="32">
        <f>IF('Attendance Sheet'!AM151="y",'Attendance Sheet'!$I$2+24,"")</f>
      </c>
      <c r="AQ111" s="32">
        <f>IF('Attendance Sheet'!AN151="y",'Attendance Sheet'!$I$2+25,"")</f>
      </c>
      <c r="AR111" s="32">
        <f>IF('Attendance Sheet'!AO151="y",'Attendance Sheet'!$I$2+26,"")</f>
      </c>
      <c r="AS111" s="32">
        <f>IF('Attendance Sheet'!AP151="y",'Attendance Sheet'!$I$2+27,"")</f>
      </c>
      <c r="AT111" s="32">
        <f>IF('Attendance Sheet'!AQ151="y",'Attendance Sheet'!$I$2+28,"")</f>
      </c>
      <c r="AU111" s="32">
        <f>IF('Attendance Sheet'!AR151="y",'Attendance Sheet'!$I$2+29,"")</f>
      </c>
      <c r="AV111" s="32">
        <f>IF('Attendance Sheet'!AS151="y",'Attendance Sheet'!$I$2+30,"")</f>
      </c>
    </row>
    <row r="112" spans="18:48" ht="12.75">
      <c r="R112" s="32">
        <f>IF('Attendance Sheet'!O152="y",'Attendance Sheet'!$I$2,"")</f>
      </c>
      <c r="S112" s="32">
        <f>IF('Attendance Sheet'!P152="y",'Attendance Sheet'!$I$2+1,"")</f>
      </c>
      <c r="T112" s="32">
        <f>IF('Attendance Sheet'!Q152="y",'Attendance Sheet'!$I$2+2,"")</f>
      </c>
      <c r="U112" s="32">
        <f>IF('Attendance Sheet'!R152="y",'Attendance Sheet'!$I$2+3,"")</f>
      </c>
      <c r="V112" s="32">
        <f>IF('Attendance Sheet'!S152="y",'Attendance Sheet'!$I$2+4,"")</f>
      </c>
      <c r="W112" s="32">
        <f>IF('Attendance Sheet'!T152="y",'Attendance Sheet'!$I$2+5,"")</f>
      </c>
      <c r="X112" s="32">
        <f>IF('Attendance Sheet'!U152="y",'Attendance Sheet'!$I$2+6,"")</f>
      </c>
      <c r="Y112" s="32">
        <f>IF('Attendance Sheet'!V152="y",'Attendance Sheet'!$I$2+7,"")</f>
      </c>
      <c r="Z112" s="32">
        <f>IF('Attendance Sheet'!W152="y",'Attendance Sheet'!$I$2+8,"")</f>
      </c>
      <c r="AA112" s="32">
        <f>IF('Attendance Sheet'!X152="y",'Attendance Sheet'!$I$2+9,"")</f>
      </c>
      <c r="AB112" s="32">
        <f>IF('Attendance Sheet'!Y152="y",'Attendance Sheet'!$I$2+10,"")</f>
      </c>
      <c r="AC112" s="32">
        <f>IF('Attendance Sheet'!Z152="y",'Attendance Sheet'!$I$2+11,"")</f>
      </c>
      <c r="AD112" s="32">
        <f>IF('Attendance Sheet'!AA152="y",'Attendance Sheet'!$I$2+12,"")</f>
      </c>
      <c r="AE112" s="32">
        <f>IF('Attendance Sheet'!AB152="y",'Attendance Sheet'!$I$2+13,"")</f>
      </c>
      <c r="AF112" s="32">
        <f>IF('Attendance Sheet'!AC152="y",'Attendance Sheet'!$I$2+14,"")</f>
      </c>
      <c r="AG112" s="32">
        <f>IF('Attendance Sheet'!AD152="y",'Attendance Sheet'!$I$2+15,"")</f>
      </c>
      <c r="AH112" s="32">
        <f>IF('Attendance Sheet'!AE152="y",'Attendance Sheet'!$I$2+16,"")</f>
      </c>
      <c r="AI112" s="32">
        <f>IF('Attendance Sheet'!AF152="y",'Attendance Sheet'!$I$2+17,"")</f>
      </c>
      <c r="AJ112" s="32">
        <f>IF('Attendance Sheet'!AG152="y",'Attendance Sheet'!$I$2+18,"")</f>
      </c>
      <c r="AK112" s="32">
        <f>IF('Attendance Sheet'!AH152="y",'Attendance Sheet'!$I$2+19,"")</f>
      </c>
      <c r="AL112" s="32">
        <f>IF('Attendance Sheet'!AI152="y",'Attendance Sheet'!$I$2+20,"")</f>
      </c>
      <c r="AM112" s="32">
        <f>IF('Attendance Sheet'!AJ152="y",'Attendance Sheet'!$I$2+21,"")</f>
      </c>
      <c r="AN112" s="32">
        <f>IF('Attendance Sheet'!AK152="y",'Attendance Sheet'!$I$2+22,"")</f>
      </c>
      <c r="AO112" s="32">
        <f>IF('Attendance Sheet'!AL152="y",'Attendance Sheet'!$I$2+23,"")</f>
      </c>
      <c r="AP112" s="32">
        <f>IF('Attendance Sheet'!AM152="y",'Attendance Sheet'!$I$2+24,"")</f>
      </c>
      <c r="AQ112" s="32">
        <f>IF('Attendance Sheet'!AN152="y",'Attendance Sheet'!$I$2+25,"")</f>
      </c>
      <c r="AR112" s="32">
        <f>IF('Attendance Sheet'!AO152="y",'Attendance Sheet'!$I$2+26,"")</f>
      </c>
      <c r="AS112" s="32">
        <f>IF('Attendance Sheet'!AP152="y",'Attendance Sheet'!$I$2+27,"")</f>
      </c>
      <c r="AT112" s="32">
        <f>IF('Attendance Sheet'!AQ152="y",'Attendance Sheet'!$I$2+28,"")</f>
      </c>
      <c r="AU112" s="32">
        <f>IF('Attendance Sheet'!AR152="y",'Attendance Sheet'!$I$2+29,"")</f>
      </c>
      <c r="AV112" s="32">
        <f>IF('Attendance Sheet'!AS152="y",'Attendance Sheet'!$I$2+30,"")</f>
      </c>
    </row>
    <row r="113" spans="18:48" ht="12.75">
      <c r="R113" s="32">
        <f>IF('Attendance Sheet'!O153="y",'Attendance Sheet'!$I$2,"")</f>
      </c>
      <c r="S113" s="32">
        <f>IF('Attendance Sheet'!P153="y",'Attendance Sheet'!$I$2+1,"")</f>
      </c>
      <c r="T113" s="32">
        <f>IF('Attendance Sheet'!Q153="y",'Attendance Sheet'!$I$2+2,"")</f>
      </c>
      <c r="U113" s="32">
        <f>IF('Attendance Sheet'!R153="y",'Attendance Sheet'!$I$2+3,"")</f>
      </c>
      <c r="V113" s="32">
        <f>IF('Attendance Sheet'!S153="y",'Attendance Sheet'!$I$2+4,"")</f>
      </c>
      <c r="W113" s="32">
        <f>IF('Attendance Sheet'!T153="y",'Attendance Sheet'!$I$2+5,"")</f>
      </c>
      <c r="X113" s="32">
        <f>IF('Attendance Sheet'!U153="y",'Attendance Sheet'!$I$2+6,"")</f>
      </c>
      <c r="Y113" s="32">
        <f>IF('Attendance Sheet'!V153="y",'Attendance Sheet'!$I$2+7,"")</f>
      </c>
      <c r="Z113" s="32">
        <f>IF('Attendance Sheet'!W153="y",'Attendance Sheet'!$I$2+8,"")</f>
      </c>
      <c r="AA113" s="32">
        <f>IF('Attendance Sheet'!X153="y",'Attendance Sheet'!$I$2+9,"")</f>
      </c>
      <c r="AB113" s="32">
        <f>IF('Attendance Sheet'!Y153="y",'Attendance Sheet'!$I$2+10,"")</f>
      </c>
      <c r="AC113" s="32">
        <f>IF('Attendance Sheet'!Z153="y",'Attendance Sheet'!$I$2+11,"")</f>
      </c>
      <c r="AD113" s="32">
        <f>IF('Attendance Sheet'!AA153="y",'Attendance Sheet'!$I$2+12,"")</f>
      </c>
      <c r="AE113" s="32">
        <f>IF('Attendance Sheet'!AB153="y",'Attendance Sheet'!$I$2+13,"")</f>
      </c>
      <c r="AF113" s="32">
        <f>IF('Attendance Sheet'!AC153="y",'Attendance Sheet'!$I$2+14,"")</f>
      </c>
      <c r="AG113" s="32">
        <f>IF('Attendance Sheet'!AD153="y",'Attendance Sheet'!$I$2+15,"")</f>
      </c>
      <c r="AH113" s="32">
        <f>IF('Attendance Sheet'!AE153="y",'Attendance Sheet'!$I$2+16,"")</f>
      </c>
      <c r="AI113" s="32">
        <f>IF('Attendance Sheet'!AF153="y",'Attendance Sheet'!$I$2+17,"")</f>
      </c>
      <c r="AJ113" s="32">
        <f>IF('Attendance Sheet'!AG153="y",'Attendance Sheet'!$I$2+18,"")</f>
      </c>
      <c r="AK113" s="32">
        <f>IF('Attendance Sheet'!AH153="y",'Attendance Sheet'!$I$2+19,"")</f>
      </c>
      <c r="AL113" s="32">
        <f>IF('Attendance Sheet'!AI153="y",'Attendance Sheet'!$I$2+20,"")</f>
      </c>
      <c r="AM113" s="32">
        <f>IF('Attendance Sheet'!AJ153="y",'Attendance Sheet'!$I$2+21,"")</f>
      </c>
      <c r="AN113" s="32">
        <f>IF('Attendance Sheet'!AK153="y",'Attendance Sheet'!$I$2+22,"")</f>
      </c>
      <c r="AO113" s="32">
        <f>IF('Attendance Sheet'!AL153="y",'Attendance Sheet'!$I$2+23,"")</f>
      </c>
      <c r="AP113" s="32">
        <f>IF('Attendance Sheet'!AM153="y",'Attendance Sheet'!$I$2+24,"")</f>
      </c>
      <c r="AQ113" s="32">
        <f>IF('Attendance Sheet'!AN153="y",'Attendance Sheet'!$I$2+25,"")</f>
      </c>
      <c r="AR113" s="32">
        <f>IF('Attendance Sheet'!AO153="y",'Attendance Sheet'!$I$2+26,"")</f>
      </c>
      <c r="AS113" s="32">
        <f>IF('Attendance Sheet'!AP153="y",'Attendance Sheet'!$I$2+27,"")</f>
      </c>
      <c r="AT113" s="32">
        <f>IF('Attendance Sheet'!AQ153="y",'Attendance Sheet'!$I$2+28,"")</f>
      </c>
      <c r="AU113" s="32">
        <f>IF('Attendance Sheet'!AR153="y",'Attendance Sheet'!$I$2+29,"")</f>
      </c>
      <c r="AV113" s="32">
        <f>IF('Attendance Sheet'!AS153="y",'Attendance Sheet'!$I$2+30,"")</f>
      </c>
    </row>
    <row r="114" spans="18:48" ht="12.75">
      <c r="R114" s="32">
        <f>IF('Attendance Sheet'!O154="y",'Attendance Sheet'!$I$2,"")</f>
      </c>
      <c r="S114" s="32">
        <f>IF('Attendance Sheet'!P154="y",'Attendance Sheet'!$I$2+1,"")</f>
      </c>
      <c r="T114" s="32">
        <f>IF('Attendance Sheet'!Q154="y",'Attendance Sheet'!$I$2+2,"")</f>
      </c>
      <c r="U114" s="32">
        <f>IF('Attendance Sheet'!R154="y",'Attendance Sheet'!$I$2+3,"")</f>
      </c>
      <c r="V114" s="32">
        <f>IF('Attendance Sheet'!S154="y",'Attendance Sheet'!$I$2+4,"")</f>
      </c>
      <c r="W114" s="32">
        <f>IF('Attendance Sheet'!T154="y",'Attendance Sheet'!$I$2+5,"")</f>
      </c>
      <c r="X114" s="32">
        <f>IF('Attendance Sheet'!U154="y",'Attendance Sheet'!$I$2+6,"")</f>
      </c>
      <c r="Y114" s="32">
        <f>IF('Attendance Sheet'!V154="y",'Attendance Sheet'!$I$2+7,"")</f>
      </c>
      <c r="Z114" s="32">
        <f>IF('Attendance Sheet'!W154="y",'Attendance Sheet'!$I$2+8,"")</f>
      </c>
      <c r="AA114" s="32">
        <f>IF('Attendance Sheet'!X154="y",'Attendance Sheet'!$I$2+9,"")</f>
      </c>
      <c r="AB114" s="32">
        <f>IF('Attendance Sheet'!Y154="y",'Attendance Sheet'!$I$2+10,"")</f>
      </c>
      <c r="AC114" s="32">
        <f>IF('Attendance Sheet'!Z154="y",'Attendance Sheet'!$I$2+11,"")</f>
      </c>
      <c r="AD114" s="32">
        <f>IF('Attendance Sheet'!AA154="y",'Attendance Sheet'!$I$2+12,"")</f>
      </c>
      <c r="AE114" s="32">
        <f>IF('Attendance Sheet'!AB154="y",'Attendance Sheet'!$I$2+13,"")</f>
      </c>
      <c r="AF114" s="32">
        <f>IF('Attendance Sheet'!AC154="y",'Attendance Sheet'!$I$2+14,"")</f>
      </c>
      <c r="AG114" s="32">
        <f>IF('Attendance Sheet'!AD154="y",'Attendance Sheet'!$I$2+15,"")</f>
      </c>
      <c r="AH114" s="32">
        <f>IF('Attendance Sheet'!AE154="y",'Attendance Sheet'!$I$2+16,"")</f>
      </c>
      <c r="AI114" s="32">
        <f>IF('Attendance Sheet'!AF154="y",'Attendance Sheet'!$I$2+17,"")</f>
      </c>
      <c r="AJ114" s="32">
        <f>IF('Attendance Sheet'!AG154="y",'Attendance Sheet'!$I$2+18,"")</f>
      </c>
      <c r="AK114" s="32">
        <f>IF('Attendance Sheet'!AH154="y",'Attendance Sheet'!$I$2+19,"")</f>
      </c>
      <c r="AL114" s="32">
        <f>IF('Attendance Sheet'!AI154="y",'Attendance Sheet'!$I$2+20,"")</f>
      </c>
      <c r="AM114" s="32">
        <f>IF('Attendance Sheet'!AJ154="y",'Attendance Sheet'!$I$2+21,"")</f>
      </c>
      <c r="AN114" s="32">
        <f>IF('Attendance Sheet'!AK154="y",'Attendance Sheet'!$I$2+22,"")</f>
      </c>
      <c r="AO114" s="32">
        <f>IF('Attendance Sheet'!AL154="y",'Attendance Sheet'!$I$2+23,"")</f>
      </c>
      <c r="AP114" s="32">
        <f>IF('Attendance Sheet'!AM154="y",'Attendance Sheet'!$I$2+24,"")</f>
      </c>
      <c r="AQ114" s="32">
        <f>IF('Attendance Sheet'!AN154="y",'Attendance Sheet'!$I$2+25,"")</f>
      </c>
      <c r="AR114" s="32">
        <f>IF('Attendance Sheet'!AO154="y",'Attendance Sheet'!$I$2+26,"")</f>
      </c>
      <c r="AS114" s="32">
        <f>IF('Attendance Sheet'!AP154="y",'Attendance Sheet'!$I$2+27,"")</f>
      </c>
      <c r="AT114" s="32">
        <f>IF('Attendance Sheet'!AQ154="y",'Attendance Sheet'!$I$2+28,"")</f>
      </c>
      <c r="AU114" s="32">
        <f>IF('Attendance Sheet'!AR154="y",'Attendance Sheet'!$I$2+29,"")</f>
      </c>
      <c r="AV114" s="32">
        <f>IF('Attendance Sheet'!AS154="y",'Attendance Sheet'!$I$2+30,"")</f>
      </c>
    </row>
    <row r="115" spans="18:48" ht="12.75">
      <c r="R115" s="32">
        <f>IF('Attendance Sheet'!O155="y",'Attendance Sheet'!$I$2,"")</f>
      </c>
      <c r="S115" s="32">
        <f>IF('Attendance Sheet'!P155="y",'Attendance Sheet'!$I$2+1,"")</f>
      </c>
      <c r="T115" s="32">
        <f>IF('Attendance Sheet'!Q155="y",'Attendance Sheet'!$I$2+2,"")</f>
      </c>
      <c r="U115" s="32">
        <f>IF('Attendance Sheet'!R155="y",'Attendance Sheet'!$I$2+3,"")</f>
      </c>
      <c r="V115" s="32">
        <f>IF('Attendance Sheet'!S155="y",'Attendance Sheet'!$I$2+4,"")</f>
      </c>
      <c r="W115" s="32">
        <f>IF('Attendance Sheet'!T155="y",'Attendance Sheet'!$I$2+5,"")</f>
      </c>
      <c r="X115" s="32">
        <f>IF('Attendance Sheet'!U155="y",'Attendance Sheet'!$I$2+6,"")</f>
      </c>
      <c r="Y115" s="32">
        <f>IF('Attendance Sheet'!V155="y",'Attendance Sheet'!$I$2+7,"")</f>
      </c>
      <c r="Z115" s="32">
        <f>IF('Attendance Sheet'!W155="y",'Attendance Sheet'!$I$2+8,"")</f>
      </c>
      <c r="AA115" s="32">
        <f>IF('Attendance Sheet'!X155="y",'Attendance Sheet'!$I$2+9,"")</f>
      </c>
      <c r="AB115" s="32">
        <f>IF('Attendance Sheet'!Y155="y",'Attendance Sheet'!$I$2+10,"")</f>
      </c>
      <c r="AC115" s="32">
        <f>IF('Attendance Sheet'!Z155="y",'Attendance Sheet'!$I$2+11,"")</f>
      </c>
      <c r="AD115" s="32">
        <f>IF('Attendance Sheet'!AA155="y",'Attendance Sheet'!$I$2+12,"")</f>
      </c>
      <c r="AE115" s="32">
        <f>IF('Attendance Sheet'!AB155="y",'Attendance Sheet'!$I$2+13,"")</f>
      </c>
      <c r="AF115" s="32">
        <f>IF('Attendance Sheet'!AC155="y",'Attendance Sheet'!$I$2+14,"")</f>
      </c>
      <c r="AG115" s="32">
        <f>IF('Attendance Sheet'!AD155="y",'Attendance Sheet'!$I$2+15,"")</f>
      </c>
      <c r="AH115" s="32">
        <f>IF('Attendance Sheet'!AE155="y",'Attendance Sheet'!$I$2+16,"")</f>
      </c>
      <c r="AI115" s="32">
        <f>IF('Attendance Sheet'!AF155="y",'Attendance Sheet'!$I$2+17,"")</f>
      </c>
      <c r="AJ115" s="32">
        <f>IF('Attendance Sheet'!AG155="y",'Attendance Sheet'!$I$2+18,"")</f>
      </c>
      <c r="AK115" s="32">
        <f>IF('Attendance Sheet'!AH155="y",'Attendance Sheet'!$I$2+19,"")</f>
      </c>
      <c r="AL115" s="32">
        <f>IF('Attendance Sheet'!AI155="y",'Attendance Sheet'!$I$2+20,"")</f>
      </c>
      <c r="AM115" s="32">
        <f>IF('Attendance Sheet'!AJ155="y",'Attendance Sheet'!$I$2+21,"")</f>
      </c>
      <c r="AN115" s="32">
        <f>IF('Attendance Sheet'!AK155="y",'Attendance Sheet'!$I$2+22,"")</f>
      </c>
      <c r="AO115" s="32">
        <f>IF('Attendance Sheet'!AL155="y",'Attendance Sheet'!$I$2+23,"")</f>
      </c>
      <c r="AP115" s="32">
        <f>IF('Attendance Sheet'!AM155="y",'Attendance Sheet'!$I$2+24,"")</f>
      </c>
      <c r="AQ115" s="32">
        <f>IF('Attendance Sheet'!AN155="y",'Attendance Sheet'!$I$2+25,"")</f>
      </c>
      <c r="AR115" s="32">
        <f>IF('Attendance Sheet'!AO155="y",'Attendance Sheet'!$I$2+26,"")</f>
      </c>
      <c r="AS115" s="32">
        <f>IF('Attendance Sheet'!AP155="y",'Attendance Sheet'!$I$2+27,"")</f>
      </c>
      <c r="AT115" s="32">
        <f>IF('Attendance Sheet'!AQ155="y",'Attendance Sheet'!$I$2+28,"")</f>
      </c>
      <c r="AU115" s="32">
        <f>IF('Attendance Sheet'!AR155="y",'Attendance Sheet'!$I$2+29,"")</f>
      </c>
      <c r="AV115" s="32">
        <f>IF('Attendance Sheet'!AS155="y",'Attendance Sheet'!$I$2+30,"")</f>
      </c>
    </row>
    <row r="116" spans="18:48" ht="12.75">
      <c r="R116" s="32">
        <f>IF('Attendance Sheet'!O156="y",'Attendance Sheet'!$I$2,"")</f>
      </c>
      <c r="S116" s="32">
        <f>IF('Attendance Sheet'!P156="y",'Attendance Sheet'!$I$2+1,"")</f>
      </c>
      <c r="T116" s="32">
        <f>IF('Attendance Sheet'!Q156="y",'Attendance Sheet'!$I$2+2,"")</f>
      </c>
      <c r="U116" s="32">
        <f>IF('Attendance Sheet'!R156="y",'Attendance Sheet'!$I$2+3,"")</f>
      </c>
      <c r="V116" s="32">
        <f>IF('Attendance Sheet'!S156="y",'Attendance Sheet'!$I$2+4,"")</f>
      </c>
      <c r="W116" s="32">
        <f>IF('Attendance Sheet'!T156="y",'Attendance Sheet'!$I$2+5,"")</f>
      </c>
      <c r="X116" s="32">
        <f>IF('Attendance Sheet'!U156="y",'Attendance Sheet'!$I$2+6,"")</f>
      </c>
      <c r="Y116" s="32">
        <f>IF('Attendance Sheet'!V156="y",'Attendance Sheet'!$I$2+7,"")</f>
      </c>
      <c r="Z116" s="32">
        <f>IF('Attendance Sheet'!W156="y",'Attendance Sheet'!$I$2+8,"")</f>
      </c>
      <c r="AA116" s="32">
        <f>IF('Attendance Sheet'!X156="y",'Attendance Sheet'!$I$2+9,"")</f>
      </c>
      <c r="AB116" s="32">
        <f>IF('Attendance Sheet'!Y156="y",'Attendance Sheet'!$I$2+10,"")</f>
      </c>
      <c r="AC116" s="32">
        <f>IF('Attendance Sheet'!Z156="y",'Attendance Sheet'!$I$2+11,"")</f>
      </c>
      <c r="AD116" s="32">
        <f>IF('Attendance Sheet'!AA156="y",'Attendance Sheet'!$I$2+12,"")</f>
      </c>
      <c r="AE116" s="32">
        <f>IF('Attendance Sheet'!AB156="y",'Attendance Sheet'!$I$2+13,"")</f>
      </c>
      <c r="AF116" s="32">
        <f>IF('Attendance Sheet'!AC156="y",'Attendance Sheet'!$I$2+14,"")</f>
      </c>
      <c r="AG116" s="32">
        <f>IF('Attendance Sheet'!AD156="y",'Attendance Sheet'!$I$2+15,"")</f>
      </c>
      <c r="AH116" s="32">
        <f>IF('Attendance Sheet'!AE156="y",'Attendance Sheet'!$I$2+16,"")</f>
      </c>
      <c r="AI116" s="32">
        <f>IF('Attendance Sheet'!AF156="y",'Attendance Sheet'!$I$2+17,"")</f>
      </c>
      <c r="AJ116" s="32">
        <f>IF('Attendance Sheet'!AG156="y",'Attendance Sheet'!$I$2+18,"")</f>
      </c>
      <c r="AK116" s="32">
        <f>IF('Attendance Sheet'!AH156="y",'Attendance Sheet'!$I$2+19,"")</f>
      </c>
      <c r="AL116" s="32">
        <f>IF('Attendance Sheet'!AI156="y",'Attendance Sheet'!$I$2+20,"")</f>
      </c>
      <c r="AM116" s="32">
        <f>IF('Attendance Sheet'!AJ156="y",'Attendance Sheet'!$I$2+21,"")</f>
      </c>
      <c r="AN116" s="32">
        <f>IF('Attendance Sheet'!AK156="y",'Attendance Sheet'!$I$2+22,"")</f>
      </c>
      <c r="AO116" s="32">
        <f>IF('Attendance Sheet'!AL156="y",'Attendance Sheet'!$I$2+23,"")</f>
      </c>
      <c r="AP116" s="32">
        <f>IF('Attendance Sheet'!AM156="y",'Attendance Sheet'!$I$2+24,"")</f>
      </c>
      <c r="AQ116" s="32">
        <f>IF('Attendance Sheet'!AN156="y",'Attendance Sheet'!$I$2+25,"")</f>
      </c>
      <c r="AR116" s="32">
        <f>IF('Attendance Sheet'!AO156="y",'Attendance Sheet'!$I$2+26,"")</f>
      </c>
      <c r="AS116" s="32">
        <f>IF('Attendance Sheet'!AP156="y",'Attendance Sheet'!$I$2+27,"")</f>
      </c>
      <c r="AT116" s="32">
        <f>IF('Attendance Sheet'!AQ156="y",'Attendance Sheet'!$I$2+28,"")</f>
      </c>
      <c r="AU116" s="32">
        <f>IF('Attendance Sheet'!AR156="y",'Attendance Sheet'!$I$2+29,"")</f>
      </c>
      <c r="AV116" s="32">
        <f>IF('Attendance Sheet'!AS156="y",'Attendance Sheet'!$I$2+30,"")</f>
      </c>
    </row>
    <row r="117" spans="18:48" ht="12.75">
      <c r="R117" s="32">
        <f>IF('Attendance Sheet'!O157="y",'Attendance Sheet'!$I$2,"")</f>
      </c>
      <c r="S117" s="32">
        <f>IF('Attendance Sheet'!P157="y",'Attendance Sheet'!$I$2+1,"")</f>
      </c>
      <c r="T117" s="32">
        <f>IF('Attendance Sheet'!Q157="y",'Attendance Sheet'!$I$2+2,"")</f>
      </c>
      <c r="U117" s="32">
        <f>IF('Attendance Sheet'!R157="y",'Attendance Sheet'!$I$2+3,"")</f>
      </c>
      <c r="V117" s="32">
        <f>IF('Attendance Sheet'!S157="y",'Attendance Sheet'!$I$2+4,"")</f>
      </c>
      <c r="W117" s="32">
        <f>IF('Attendance Sheet'!T157="y",'Attendance Sheet'!$I$2+5,"")</f>
      </c>
      <c r="X117" s="32">
        <f>IF('Attendance Sheet'!U157="y",'Attendance Sheet'!$I$2+6,"")</f>
      </c>
      <c r="Y117" s="32">
        <f>IF('Attendance Sheet'!V157="y",'Attendance Sheet'!$I$2+7,"")</f>
      </c>
      <c r="Z117" s="32">
        <f>IF('Attendance Sheet'!W157="y",'Attendance Sheet'!$I$2+8,"")</f>
      </c>
      <c r="AA117" s="32">
        <f>IF('Attendance Sheet'!X157="y",'Attendance Sheet'!$I$2+9,"")</f>
      </c>
      <c r="AB117" s="32">
        <f>IF('Attendance Sheet'!Y157="y",'Attendance Sheet'!$I$2+10,"")</f>
      </c>
      <c r="AC117" s="32">
        <f>IF('Attendance Sheet'!Z157="y",'Attendance Sheet'!$I$2+11,"")</f>
      </c>
      <c r="AD117" s="32">
        <f>IF('Attendance Sheet'!AA157="y",'Attendance Sheet'!$I$2+12,"")</f>
      </c>
      <c r="AE117" s="32">
        <f>IF('Attendance Sheet'!AB157="y",'Attendance Sheet'!$I$2+13,"")</f>
      </c>
      <c r="AF117" s="32">
        <f>IF('Attendance Sheet'!AC157="y",'Attendance Sheet'!$I$2+14,"")</f>
      </c>
      <c r="AG117" s="32">
        <f>IF('Attendance Sheet'!AD157="y",'Attendance Sheet'!$I$2+15,"")</f>
      </c>
      <c r="AH117" s="32">
        <f>IF('Attendance Sheet'!AE157="y",'Attendance Sheet'!$I$2+16,"")</f>
      </c>
      <c r="AI117" s="32">
        <f>IF('Attendance Sheet'!AF157="y",'Attendance Sheet'!$I$2+17,"")</f>
      </c>
      <c r="AJ117" s="32">
        <f>IF('Attendance Sheet'!AG157="y",'Attendance Sheet'!$I$2+18,"")</f>
      </c>
      <c r="AK117" s="32">
        <f>IF('Attendance Sheet'!AH157="y",'Attendance Sheet'!$I$2+19,"")</f>
      </c>
      <c r="AL117" s="32">
        <f>IF('Attendance Sheet'!AI157="y",'Attendance Sheet'!$I$2+20,"")</f>
      </c>
      <c r="AM117" s="32">
        <f>IF('Attendance Sheet'!AJ157="y",'Attendance Sheet'!$I$2+21,"")</f>
      </c>
      <c r="AN117" s="32">
        <f>IF('Attendance Sheet'!AK157="y",'Attendance Sheet'!$I$2+22,"")</f>
      </c>
      <c r="AO117" s="32">
        <f>IF('Attendance Sheet'!AL157="y",'Attendance Sheet'!$I$2+23,"")</f>
      </c>
      <c r="AP117" s="32">
        <f>IF('Attendance Sheet'!AM157="y",'Attendance Sheet'!$I$2+24,"")</f>
      </c>
      <c r="AQ117" s="32">
        <f>IF('Attendance Sheet'!AN157="y",'Attendance Sheet'!$I$2+25,"")</f>
      </c>
      <c r="AR117" s="32">
        <f>IF('Attendance Sheet'!AO157="y",'Attendance Sheet'!$I$2+26,"")</f>
      </c>
      <c r="AS117" s="32">
        <f>IF('Attendance Sheet'!AP157="y",'Attendance Sheet'!$I$2+27,"")</f>
      </c>
      <c r="AT117" s="32">
        <f>IF('Attendance Sheet'!AQ157="y",'Attendance Sheet'!$I$2+28,"")</f>
      </c>
      <c r="AU117" s="32">
        <f>IF('Attendance Sheet'!AR157="y",'Attendance Sheet'!$I$2+29,"")</f>
      </c>
      <c r="AV117" s="32">
        <f>IF('Attendance Sheet'!AS157="y",'Attendance Sheet'!$I$2+30,"")</f>
      </c>
    </row>
    <row r="118" spans="18:48" ht="12.75">
      <c r="R118" s="32">
        <f>IF('Attendance Sheet'!O158="y",'Attendance Sheet'!$I$2,"")</f>
      </c>
      <c r="S118" s="32">
        <f>IF('Attendance Sheet'!P158="y",'Attendance Sheet'!$I$2+1,"")</f>
      </c>
      <c r="T118" s="32">
        <f>IF('Attendance Sheet'!Q158="y",'Attendance Sheet'!$I$2+2,"")</f>
      </c>
      <c r="U118" s="32">
        <f>IF('Attendance Sheet'!R158="y",'Attendance Sheet'!$I$2+3,"")</f>
      </c>
      <c r="V118" s="32">
        <f>IF('Attendance Sheet'!S158="y",'Attendance Sheet'!$I$2+4,"")</f>
      </c>
      <c r="W118" s="32">
        <f>IF('Attendance Sheet'!T158="y",'Attendance Sheet'!$I$2+5,"")</f>
      </c>
      <c r="X118" s="32">
        <f>IF('Attendance Sheet'!U158="y",'Attendance Sheet'!$I$2+6,"")</f>
      </c>
      <c r="Y118" s="32">
        <f>IF('Attendance Sheet'!V158="y",'Attendance Sheet'!$I$2+7,"")</f>
      </c>
      <c r="Z118" s="32">
        <f>IF('Attendance Sheet'!W158="y",'Attendance Sheet'!$I$2+8,"")</f>
      </c>
      <c r="AA118" s="32">
        <f>IF('Attendance Sheet'!X158="y",'Attendance Sheet'!$I$2+9,"")</f>
      </c>
      <c r="AB118" s="32">
        <f>IF('Attendance Sheet'!Y158="y",'Attendance Sheet'!$I$2+10,"")</f>
      </c>
      <c r="AC118" s="32">
        <f>IF('Attendance Sheet'!Z158="y",'Attendance Sheet'!$I$2+11,"")</f>
      </c>
      <c r="AD118" s="32">
        <f>IF('Attendance Sheet'!AA158="y",'Attendance Sheet'!$I$2+12,"")</f>
      </c>
      <c r="AE118" s="32">
        <f>IF('Attendance Sheet'!AB158="y",'Attendance Sheet'!$I$2+13,"")</f>
      </c>
      <c r="AF118" s="32">
        <f>IF('Attendance Sheet'!AC158="y",'Attendance Sheet'!$I$2+14,"")</f>
      </c>
      <c r="AG118" s="32">
        <f>IF('Attendance Sheet'!AD158="y",'Attendance Sheet'!$I$2+15,"")</f>
      </c>
      <c r="AH118" s="32">
        <f>IF('Attendance Sheet'!AE158="y",'Attendance Sheet'!$I$2+16,"")</f>
      </c>
      <c r="AI118" s="32">
        <f>IF('Attendance Sheet'!AF158="y",'Attendance Sheet'!$I$2+17,"")</f>
      </c>
      <c r="AJ118" s="32">
        <f>IF('Attendance Sheet'!AG158="y",'Attendance Sheet'!$I$2+18,"")</f>
      </c>
      <c r="AK118" s="32">
        <f>IF('Attendance Sheet'!AH158="y",'Attendance Sheet'!$I$2+19,"")</f>
      </c>
      <c r="AL118" s="32">
        <f>IF('Attendance Sheet'!AI158="y",'Attendance Sheet'!$I$2+20,"")</f>
      </c>
      <c r="AM118" s="32">
        <f>IF('Attendance Sheet'!AJ158="y",'Attendance Sheet'!$I$2+21,"")</f>
      </c>
      <c r="AN118" s="32">
        <f>IF('Attendance Sheet'!AK158="y",'Attendance Sheet'!$I$2+22,"")</f>
      </c>
      <c r="AO118" s="32">
        <f>IF('Attendance Sheet'!AL158="y",'Attendance Sheet'!$I$2+23,"")</f>
      </c>
      <c r="AP118" s="32">
        <f>IF('Attendance Sheet'!AM158="y",'Attendance Sheet'!$I$2+24,"")</f>
      </c>
      <c r="AQ118" s="32">
        <f>IF('Attendance Sheet'!AN158="y",'Attendance Sheet'!$I$2+25,"")</f>
      </c>
      <c r="AR118" s="32">
        <f>IF('Attendance Sheet'!AO158="y",'Attendance Sheet'!$I$2+26,"")</f>
      </c>
      <c r="AS118" s="32">
        <f>IF('Attendance Sheet'!AP158="y",'Attendance Sheet'!$I$2+27,"")</f>
      </c>
      <c r="AT118" s="32">
        <f>IF('Attendance Sheet'!AQ158="y",'Attendance Sheet'!$I$2+28,"")</f>
      </c>
      <c r="AU118" s="32">
        <f>IF('Attendance Sheet'!AR158="y",'Attendance Sheet'!$I$2+29,"")</f>
      </c>
      <c r="AV118" s="32">
        <f>IF('Attendance Sheet'!AS158="y",'Attendance Sheet'!$I$2+30,"")</f>
      </c>
    </row>
    <row r="119" spans="18:48" ht="12.75">
      <c r="R119" s="32">
        <f>IF('Attendance Sheet'!O159="y",'Attendance Sheet'!$I$2,"")</f>
      </c>
      <c r="S119" s="32">
        <f>IF('Attendance Sheet'!P159="y",'Attendance Sheet'!$I$2+1,"")</f>
      </c>
      <c r="T119" s="32">
        <f>IF('Attendance Sheet'!Q159="y",'Attendance Sheet'!$I$2+2,"")</f>
      </c>
      <c r="U119" s="32">
        <f>IF('Attendance Sheet'!R159="y",'Attendance Sheet'!$I$2+3,"")</f>
      </c>
      <c r="V119" s="32">
        <f>IF('Attendance Sheet'!S159="y",'Attendance Sheet'!$I$2+4,"")</f>
      </c>
      <c r="W119" s="32">
        <f>IF('Attendance Sheet'!T159="y",'Attendance Sheet'!$I$2+5,"")</f>
      </c>
      <c r="X119" s="32">
        <f>IF('Attendance Sheet'!U159="y",'Attendance Sheet'!$I$2+6,"")</f>
      </c>
      <c r="Y119" s="32">
        <f>IF('Attendance Sheet'!V159="y",'Attendance Sheet'!$I$2+7,"")</f>
      </c>
      <c r="Z119" s="32">
        <f>IF('Attendance Sheet'!W159="y",'Attendance Sheet'!$I$2+8,"")</f>
      </c>
      <c r="AA119" s="32">
        <f>IF('Attendance Sheet'!X159="y",'Attendance Sheet'!$I$2+9,"")</f>
      </c>
      <c r="AB119" s="32">
        <f>IF('Attendance Sheet'!Y159="y",'Attendance Sheet'!$I$2+10,"")</f>
      </c>
      <c r="AC119" s="32">
        <f>IF('Attendance Sheet'!Z159="y",'Attendance Sheet'!$I$2+11,"")</f>
      </c>
      <c r="AD119" s="32">
        <f>IF('Attendance Sheet'!AA159="y",'Attendance Sheet'!$I$2+12,"")</f>
      </c>
      <c r="AE119" s="32">
        <f>IF('Attendance Sheet'!AB159="y",'Attendance Sheet'!$I$2+13,"")</f>
      </c>
      <c r="AF119" s="32">
        <f>IF('Attendance Sheet'!AC159="y",'Attendance Sheet'!$I$2+14,"")</f>
      </c>
      <c r="AG119" s="32">
        <f>IF('Attendance Sheet'!AD159="y",'Attendance Sheet'!$I$2+15,"")</f>
      </c>
      <c r="AH119" s="32">
        <f>IF('Attendance Sheet'!AE159="y",'Attendance Sheet'!$I$2+16,"")</f>
      </c>
      <c r="AI119" s="32">
        <f>IF('Attendance Sheet'!AF159="y",'Attendance Sheet'!$I$2+17,"")</f>
      </c>
      <c r="AJ119" s="32">
        <f>IF('Attendance Sheet'!AG159="y",'Attendance Sheet'!$I$2+18,"")</f>
      </c>
      <c r="AK119" s="32">
        <f>IF('Attendance Sheet'!AH159="y",'Attendance Sheet'!$I$2+19,"")</f>
      </c>
      <c r="AL119" s="32">
        <f>IF('Attendance Sheet'!AI159="y",'Attendance Sheet'!$I$2+20,"")</f>
      </c>
      <c r="AM119" s="32">
        <f>IF('Attendance Sheet'!AJ159="y",'Attendance Sheet'!$I$2+21,"")</f>
      </c>
      <c r="AN119" s="32">
        <f>IF('Attendance Sheet'!AK159="y",'Attendance Sheet'!$I$2+22,"")</f>
      </c>
      <c r="AO119" s="32">
        <f>IF('Attendance Sheet'!AL159="y",'Attendance Sheet'!$I$2+23,"")</f>
      </c>
      <c r="AP119" s="32">
        <f>IF('Attendance Sheet'!AM159="y",'Attendance Sheet'!$I$2+24,"")</f>
      </c>
      <c r="AQ119" s="32">
        <f>IF('Attendance Sheet'!AN159="y",'Attendance Sheet'!$I$2+25,"")</f>
      </c>
      <c r="AR119" s="32">
        <f>IF('Attendance Sheet'!AO159="y",'Attendance Sheet'!$I$2+26,"")</f>
      </c>
      <c r="AS119" s="32">
        <f>IF('Attendance Sheet'!AP159="y",'Attendance Sheet'!$I$2+27,"")</f>
      </c>
      <c r="AT119" s="32">
        <f>IF('Attendance Sheet'!AQ159="y",'Attendance Sheet'!$I$2+28,"")</f>
      </c>
      <c r="AU119" s="32">
        <f>IF('Attendance Sheet'!AR159="y",'Attendance Sheet'!$I$2+29,"")</f>
      </c>
      <c r="AV119" s="32">
        <f>IF('Attendance Sheet'!AS159="y",'Attendance Sheet'!$I$2+30,"")</f>
      </c>
    </row>
    <row r="120" spans="18:48" ht="12.75">
      <c r="R120" s="32">
        <f>IF('Attendance Sheet'!O160="y",'Attendance Sheet'!$I$2,"")</f>
      </c>
      <c r="S120" s="32">
        <f>IF('Attendance Sheet'!P160="y",'Attendance Sheet'!$I$2+1,"")</f>
      </c>
      <c r="T120" s="32">
        <f>IF('Attendance Sheet'!Q160="y",'Attendance Sheet'!$I$2+2,"")</f>
      </c>
      <c r="U120" s="32">
        <f>IF('Attendance Sheet'!R160="y",'Attendance Sheet'!$I$2+3,"")</f>
      </c>
      <c r="V120" s="32">
        <f>IF('Attendance Sheet'!S160="y",'Attendance Sheet'!$I$2+4,"")</f>
      </c>
      <c r="W120" s="32">
        <f>IF('Attendance Sheet'!T160="y",'Attendance Sheet'!$I$2+5,"")</f>
      </c>
      <c r="X120" s="32">
        <f>IF('Attendance Sheet'!U160="y",'Attendance Sheet'!$I$2+6,"")</f>
      </c>
      <c r="Y120" s="32">
        <f>IF('Attendance Sheet'!V160="y",'Attendance Sheet'!$I$2+7,"")</f>
      </c>
      <c r="Z120" s="32">
        <f>IF('Attendance Sheet'!W160="y",'Attendance Sheet'!$I$2+8,"")</f>
      </c>
      <c r="AA120" s="32">
        <f>IF('Attendance Sheet'!X160="y",'Attendance Sheet'!$I$2+9,"")</f>
      </c>
      <c r="AB120" s="32">
        <f>IF('Attendance Sheet'!Y160="y",'Attendance Sheet'!$I$2+10,"")</f>
      </c>
      <c r="AC120" s="32">
        <f>IF('Attendance Sheet'!Z160="y",'Attendance Sheet'!$I$2+11,"")</f>
      </c>
      <c r="AD120" s="32">
        <f>IF('Attendance Sheet'!AA160="y",'Attendance Sheet'!$I$2+12,"")</f>
      </c>
      <c r="AE120" s="32">
        <f>IF('Attendance Sheet'!AB160="y",'Attendance Sheet'!$I$2+13,"")</f>
      </c>
      <c r="AF120" s="32">
        <f>IF('Attendance Sheet'!AC160="y",'Attendance Sheet'!$I$2+14,"")</f>
      </c>
      <c r="AG120" s="32">
        <f>IF('Attendance Sheet'!AD160="y",'Attendance Sheet'!$I$2+15,"")</f>
      </c>
      <c r="AH120" s="32">
        <f>IF('Attendance Sheet'!AE160="y",'Attendance Sheet'!$I$2+16,"")</f>
      </c>
      <c r="AI120" s="32">
        <f>IF('Attendance Sheet'!AF160="y",'Attendance Sheet'!$I$2+17,"")</f>
      </c>
      <c r="AJ120" s="32">
        <f>IF('Attendance Sheet'!AG160="y",'Attendance Sheet'!$I$2+18,"")</f>
      </c>
      <c r="AK120" s="32">
        <f>IF('Attendance Sheet'!AH160="y",'Attendance Sheet'!$I$2+19,"")</f>
      </c>
      <c r="AL120" s="32">
        <f>IF('Attendance Sheet'!AI160="y",'Attendance Sheet'!$I$2+20,"")</f>
      </c>
      <c r="AM120" s="32">
        <f>IF('Attendance Sheet'!AJ160="y",'Attendance Sheet'!$I$2+21,"")</f>
      </c>
      <c r="AN120" s="32">
        <f>IF('Attendance Sheet'!AK160="y",'Attendance Sheet'!$I$2+22,"")</f>
      </c>
      <c r="AO120" s="32">
        <f>IF('Attendance Sheet'!AL160="y",'Attendance Sheet'!$I$2+23,"")</f>
      </c>
      <c r="AP120" s="32">
        <f>IF('Attendance Sheet'!AM160="y",'Attendance Sheet'!$I$2+24,"")</f>
      </c>
      <c r="AQ120" s="32">
        <f>IF('Attendance Sheet'!AN160="y",'Attendance Sheet'!$I$2+25,"")</f>
      </c>
      <c r="AR120" s="32">
        <f>IF('Attendance Sheet'!AO160="y",'Attendance Sheet'!$I$2+26,"")</f>
      </c>
      <c r="AS120" s="32">
        <f>IF('Attendance Sheet'!AP160="y",'Attendance Sheet'!$I$2+27,"")</f>
      </c>
      <c r="AT120" s="32">
        <f>IF('Attendance Sheet'!AQ160="y",'Attendance Sheet'!$I$2+28,"")</f>
      </c>
      <c r="AU120" s="32">
        <f>IF('Attendance Sheet'!AR160="y",'Attendance Sheet'!$I$2+29,"")</f>
      </c>
      <c r="AV120" s="32">
        <f>IF('Attendance Sheet'!AS160="y",'Attendance Sheet'!$I$2+30,"")</f>
      </c>
    </row>
    <row r="121" spans="18:48" ht="12.75">
      <c r="R121" s="32">
        <f>IF('Attendance Sheet'!O161="y",'Attendance Sheet'!$I$2,"")</f>
      </c>
      <c r="S121" s="32">
        <f>IF('Attendance Sheet'!P161="y",'Attendance Sheet'!$I$2+1,"")</f>
      </c>
      <c r="T121" s="32">
        <f>IF('Attendance Sheet'!Q161="y",'Attendance Sheet'!$I$2+2,"")</f>
      </c>
      <c r="U121" s="32">
        <f>IF('Attendance Sheet'!R161="y",'Attendance Sheet'!$I$2+3,"")</f>
      </c>
      <c r="V121" s="32">
        <f>IF('Attendance Sheet'!S161="y",'Attendance Sheet'!$I$2+4,"")</f>
      </c>
      <c r="W121" s="32">
        <f>IF('Attendance Sheet'!T161="y",'Attendance Sheet'!$I$2+5,"")</f>
      </c>
      <c r="X121" s="32">
        <f>IF('Attendance Sheet'!U161="y",'Attendance Sheet'!$I$2+6,"")</f>
      </c>
      <c r="Y121" s="32">
        <f>IF('Attendance Sheet'!V161="y",'Attendance Sheet'!$I$2+7,"")</f>
      </c>
      <c r="Z121" s="32">
        <f>IF('Attendance Sheet'!W161="y",'Attendance Sheet'!$I$2+8,"")</f>
      </c>
      <c r="AA121" s="32">
        <f>IF('Attendance Sheet'!X161="y",'Attendance Sheet'!$I$2+9,"")</f>
      </c>
      <c r="AB121" s="32">
        <f>IF('Attendance Sheet'!Y161="y",'Attendance Sheet'!$I$2+10,"")</f>
      </c>
      <c r="AC121" s="32">
        <f>IF('Attendance Sheet'!Z161="y",'Attendance Sheet'!$I$2+11,"")</f>
      </c>
      <c r="AD121" s="32">
        <f>IF('Attendance Sheet'!AA161="y",'Attendance Sheet'!$I$2+12,"")</f>
      </c>
      <c r="AE121" s="32">
        <f>IF('Attendance Sheet'!AB161="y",'Attendance Sheet'!$I$2+13,"")</f>
      </c>
      <c r="AF121" s="32">
        <f>IF('Attendance Sheet'!AC161="y",'Attendance Sheet'!$I$2+14,"")</f>
      </c>
      <c r="AG121" s="32">
        <f>IF('Attendance Sheet'!AD161="y",'Attendance Sheet'!$I$2+15,"")</f>
      </c>
      <c r="AH121" s="32">
        <f>IF('Attendance Sheet'!AE161="y",'Attendance Sheet'!$I$2+16,"")</f>
      </c>
      <c r="AI121" s="32">
        <f>IF('Attendance Sheet'!AF161="y",'Attendance Sheet'!$I$2+17,"")</f>
      </c>
      <c r="AJ121" s="32">
        <f>IF('Attendance Sheet'!AG161="y",'Attendance Sheet'!$I$2+18,"")</f>
      </c>
      <c r="AK121" s="32">
        <f>IF('Attendance Sheet'!AH161="y",'Attendance Sheet'!$I$2+19,"")</f>
      </c>
      <c r="AL121" s="32">
        <f>IF('Attendance Sheet'!AI161="y",'Attendance Sheet'!$I$2+20,"")</f>
      </c>
      <c r="AM121" s="32">
        <f>IF('Attendance Sheet'!AJ161="y",'Attendance Sheet'!$I$2+21,"")</f>
      </c>
      <c r="AN121" s="32">
        <f>IF('Attendance Sheet'!AK161="y",'Attendance Sheet'!$I$2+22,"")</f>
      </c>
      <c r="AO121" s="32">
        <f>IF('Attendance Sheet'!AL161="y",'Attendance Sheet'!$I$2+23,"")</f>
      </c>
      <c r="AP121" s="32">
        <f>IF('Attendance Sheet'!AM161="y",'Attendance Sheet'!$I$2+24,"")</f>
      </c>
      <c r="AQ121" s="32">
        <f>IF('Attendance Sheet'!AN161="y",'Attendance Sheet'!$I$2+25,"")</f>
      </c>
      <c r="AR121" s="32">
        <f>IF('Attendance Sheet'!AO161="y",'Attendance Sheet'!$I$2+26,"")</f>
      </c>
      <c r="AS121" s="32">
        <f>IF('Attendance Sheet'!AP161="y",'Attendance Sheet'!$I$2+27,"")</f>
      </c>
      <c r="AT121" s="32">
        <f>IF('Attendance Sheet'!AQ161="y",'Attendance Sheet'!$I$2+28,"")</f>
      </c>
      <c r="AU121" s="32">
        <f>IF('Attendance Sheet'!AR161="y",'Attendance Sheet'!$I$2+29,"")</f>
      </c>
      <c r="AV121" s="32">
        <f>IF('Attendance Sheet'!AS161="y",'Attendance Sheet'!$I$2+30,"")</f>
      </c>
    </row>
    <row r="122" spans="18:48" ht="12.75">
      <c r="R122" s="32">
        <f>IF('Attendance Sheet'!O162="y",'Attendance Sheet'!$I$2,"")</f>
      </c>
      <c r="S122" s="32">
        <f>IF('Attendance Sheet'!P162="y",'Attendance Sheet'!$I$2+1,"")</f>
      </c>
      <c r="T122" s="32">
        <f>IF('Attendance Sheet'!Q162="y",'Attendance Sheet'!$I$2+2,"")</f>
      </c>
      <c r="U122" s="32">
        <f>IF('Attendance Sheet'!R162="y",'Attendance Sheet'!$I$2+3,"")</f>
      </c>
      <c r="V122" s="32">
        <f>IF('Attendance Sheet'!S162="y",'Attendance Sheet'!$I$2+4,"")</f>
      </c>
      <c r="W122" s="32">
        <f>IF('Attendance Sheet'!T162="y",'Attendance Sheet'!$I$2+5,"")</f>
      </c>
      <c r="X122" s="32">
        <f>IF('Attendance Sheet'!U162="y",'Attendance Sheet'!$I$2+6,"")</f>
      </c>
      <c r="Y122" s="32">
        <f>IF('Attendance Sheet'!V162="y",'Attendance Sheet'!$I$2+7,"")</f>
      </c>
      <c r="Z122" s="32">
        <f>IF('Attendance Sheet'!W162="y",'Attendance Sheet'!$I$2+8,"")</f>
      </c>
      <c r="AA122" s="32">
        <f>IF('Attendance Sheet'!X162="y",'Attendance Sheet'!$I$2+9,"")</f>
      </c>
      <c r="AB122" s="32">
        <f>IF('Attendance Sheet'!Y162="y",'Attendance Sheet'!$I$2+10,"")</f>
      </c>
      <c r="AC122" s="32">
        <f>IF('Attendance Sheet'!Z162="y",'Attendance Sheet'!$I$2+11,"")</f>
      </c>
      <c r="AD122" s="32">
        <f>IF('Attendance Sheet'!AA162="y",'Attendance Sheet'!$I$2+12,"")</f>
      </c>
      <c r="AE122" s="32">
        <f>IF('Attendance Sheet'!AB162="y",'Attendance Sheet'!$I$2+13,"")</f>
      </c>
      <c r="AF122" s="32">
        <f>IF('Attendance Sheet'!AC162="y",'Attendance Sheet'!$I$2+14,"")</f>
      </c>
      <c r="AG122" s="32">
        <f>IF('Attendance Sheet'!AD162="y",'Attendance Sheet'!$I$2+15,"")</f>
      </c>
      <c r="AH122" s="32">
        <f>IF('Attendance Sheet'!AE162="y",'Attendance Sheet'!$I$2+16,"")</f>
      </c>
      <c r="AI122" s="32">
        <f>IF('Attendance Sheet'!AF162="y",'Attendance Sheet'!$I$2+17,"")</f>
      </c>
      <c r="AJ122" s="32">
        <f>IF('Attendance Sheet'!AG162="y",'Attendance Sheet'!$I$2+18,"")</f>
      </c>
      <c r="AK122" s="32">
        <f>IF('Attendance Sheet'!AH162="y",'Attendance Sheet'!$I$2+19,"")</f>
      </c>
      <c r="AL122" s="32">
        <f>IF('Attendance Sheet'!AI162="y",'Attendance Sheet'!$I$2+20,"")</f>
      </c>
      <c r="AM122" s="32">
        <f>IF('Attendance Sheet'!AJ162="y",'Attendance Sheet'!$I$2+21,"")</f>
      </c>
      <c r="AN122" s="32">
        <f>IF('Attendance Sheet'!AK162="y",'Attendance Sheet'!$I$2+22,"")</f>
      </c>
      <c r="AO122" s="32">
        <f>IF('Attendance Sheet'!AL162="y",'Attendance Sheet'!$I$2+23,"")</f>
      </c>
      <c r="AP122" s="32">
        <f>IF('Attendance Sheet'!AM162="y",'Attendance Sheet'!$I$2+24,"")</f>
      </c>
      <c r="AQ122" s="32">
        <f>IF('Attendance Sheet'!AN162="y",'Attendance Sheet'!$I$2+25,"")</f>
      </c>
      <c r="AR122" s="32">
        <f>IF('Attendance Sheet'!AO162="y",'Attendance Sheet'!$I$2+26,"")</f>
      </c>
      <c r="AS122" s="32">
        <f>IF('Attendance Sheet'!AP162="y",'Attendance Sheet'!$I$2+27,"")</f>
      </c>
      <c r="AT122" s="32">
        <f>IF('Attendance Sheet'!AQ162="y",'Attendance Sheet'!$I$2+28,"")</f>
      </c>
      <c r="AU122" s="32">
        <f>IF('Attendance Sheet'!AR162="y",'Attendance Sheet'!$I$2+29,"")</f>
      </c>
      <c r="AV122" s="32">
        <f>IF('Attendance Sheet'!AS162="y",'Attendance Sheet'!$I$2+30,"")</f>
      </c>
    </row>
    <row r="123" spans="18:48" ht="12.75">
      <c r="R123" s="32">
        <f>IF('Attendance Sheet'!O163="y",'Attendance Sheet'!$I$2,"")</f>
      </c>
      <c r="S123" s="32">
        <f>IF('Attendance Sheet'!P163="y",'Attendance Sheet'!$I$2+1,"")</f>
      </c>
      <c r="T123" s="32">
        <f>IF('Attendance Sheet'!Q163="y",'Attendance Sheet'!$I$2+2,"")</f>
      </c>
      <c r="U123" s="32">
        <f>IF('Attendance Sheet'!R163="y",'Attendance Sheet'!$I$2+3,"")</f>
      </c>
      <c r="V123" s="32">
        <f>IF('Attendance Sheet'!S163="y",'Attendance Sheet'!$I$2+4,"")</f>
      </c>
      <c r="W123" s="32">
        <f>IF('Attendance Sheet'!T163="y",'Attendance Sheet'!$I$2+5,"")</f>
      </c>
      <c r="X123" s="32">
        <f>IF('Attendance Sheet'!U163="y",'Attendance Sheet'!$I$2+6,"")</f>
      </c>
      <c r="Y123" s="32">
        <f>IF('Attendance Sheet'!V163="y",'Attendance Sheet'!$I$2+7,"")</f>
      </c>
      <c r="Z123" s="32">
        <f>IF('Attendance Sheet'!W163="y",'Attendance Sheet'!$I$2+8,"")</f>
      </c>
      <c r="AA123" s="32">
        <f>IF('Attendance Sheet'!X163="y",'Attendance Sheet'!$I$2+9,"")</f>
      </c>
      <c r="AB123" s="32">
        <f>IF('Attendance Sheet'!Y163="y",'Attendance Sheet'!$I$2+10,"")</f>
      </c>
      <c r="AC123" s="32">
        <f>IF('Attendance Sheet'!Z163="y",'Attendance Sheet'!$I$2+11,"")</f>
      </c>
      <c r="AD123" s="32">
        <f>IF('Attendance Sheet'!AA163="y",'Attendance Sheet'!$I$2+12,"")</f>
      </c>
      <c r="AE123" s="32">
        <f>IF('Attendance Sheet'!AB163="y",'Attendance Sheet'!$I$2+13,"")</f>
      </c>
      <c r="AF123" s="32">
        <f>IF('Attendance Sheet'!AC163="y",'Attendance Sheet'!$I$2+14,"")</f>
      </c>
      <c r="AG123" s="32">
        <f>IF('Attendance Sheet'!AD163="y",'Attendance Sheet'!$I$2+15,"")</f>
      </c>
      <c r="AH123" s="32">
        <f>IF('Attendance Sheet'!AE163="y",'Attendance Sheet'!$I$2+16,"")</f>
      </c>
      <c r="AI123" s="32">
        <f>IF('Attendance Sheet'!AF163="y",'Attendance Sheet'!$I$2+17,"")</f>
      </c>
      <c r="AJ123" s="32">
        <f>IF('Attendance Sheet'!AG163="y",'Attendance Sheet'!$I$2+18,"")</f>
      </c>
      <c r="AK123" s="32">
        <f>IF('Attendance Sheet'!AH163="y",'Attendance Sheet'!$I$2+19,"")</f>
      </c>
      <c r="AL123" s="32">
        <f>IF('Attendance Sheet'!AI163="y",'Attendance Sheet'!$I$2+20,"")</f>
      </c>
      <c r="AM123" s="32">
        <f>IF('Attendance Sheet'!AJ163="y",'Attendance Sheet'!$I$2+21,"")</f>
      </c>
      <c r="AN123" s="32">
        <f>IF('Attendance Sheet'!AK163="y",'Attendance Sheet'!$I$2+22,"")</f>
      </c>
      <c r="AO123" s="32">
        <f>IF('Attendance Sheet'!AL163="y",'Attendance Sheet'!$I$2+23,"")</f>
      </c>
      <c r="AP123" s="32">
        <f>IF('Attendance Sheet'!AM163="y",'Attendance Sheet'!$I$2+24,"")</f>
      </c>
      <c r="AQ123" s="32">
        <f>IF('Attendance Sheet'!AN163="y",'Attendance Sheet'!$I$2+25,"")</f>
      </c>
      <c r="AR123" s="32">
        <f>IF('Attendance Sheet'!AO163="y",'Attendance Sheet'!$I$2+26,"")</f>
      </c>
      <c r="AS123" s="32">
        <f>IF('Attendance Sheet'!AP163="y",'Attendance Sheet'!$I$2+27,"")</f>
      </c>
      <c r="AT123" s="32">
        <f>IF('Attendance Sheet'!AQ163="y",'Attendance Sheet'!$I$2+28,"")</f>
      </c>
      <c r="AU123" s="32">
        <f>IF('Attendance Sheet'!AR163="y",'Attendance Sheet'!$I$2+29,"")</f>
      </c>
      <c r="AV123" s="32">
        <f>IF('Attendance Sheet'!AS163="y",'Attendance Sheet'!$I$2+30,"")</f>
      </c>
    </row>
    <row r="124" spans="18:48" ht="12.75">
      <c r="R124" s="32">
        <f>IF('Attendance Sheet'!O164="y",'Attendance Sheet'!$I$2,"")</f>
      </c>
      <c r="S124" s="32">
        <f>IF('Attendance Sheet'!P164="y",'Attendance Sheet'!$I$2+1,"")</f>
      </c>
      <c r="T124" s="32">
        <f>IF('Attendance Sheet'!Q164="y",'Attendance Sheet'!$I$2+2,"")</f>
      </c>
      <c r="U124" s="32">
        <f>IF('Attendance Sheet'!R164="y",'Attendance Sheet'!$I$2+3,"")</f>
      </c>
      <c r="V124" s="32">
        <f>IF('Attendance Sheet'!S164="y",'Attendance Sheet'!$I$2+4,"")</f>
      </c>
      <c r="W124" s="32">
        <f>IF('Attendance Sheet'!T164="y",'Attendance Sheet'!$I$2+5,"")</f>
      </c>
      <c r="X124" s="32">
        <f>IF('Attendance Sheet'!U164="y",'Attendance Sheet'!$I$2+6,"")</f>
      </c>
      <c r="Y124" s="32">
        <f>IF('Attendance Sheet'!V164="y",'Attendance Sheet'!$I$2+7,"")</f>
      </c>
      <c r="Z124" s="32">
        <f>IF('Attendance Sheet'!W164="y",'Attendance Sheet'!$I$2+8,"")</f>
      </c>
      <c r="AA124" s="32">
        <f>IF('Attendance Sheet'!X164="y",'Attendance Sheet'!$I$2+9,"")</f>
      </c>
      <c r="AB124" s="32">
        <f>IF('Attendance Sheet'!Y164="y",'Attendance Sheet'!$I$2+10,"")</f>
      </c>
      <c r="AC124" s="32">
        <f>IF('Attendance Sheet'!Z164="y",'Attendance Sheet'!$I$2+11,"")</f>
      </c>
      <c r="AD124" s="32">
        <f>IF('Attendance Sheet'!AA164="y",'Attendance Sheet'!$I$2+12,"")</f>
      </c>
      <c r="AE124" s="32">
        <f>IF('Attendance Sheet'!AB164="y",'Attendance Sheet'!$I$2+13,"")</f>
      </c>
      <c r="AF124" s="32">
        <f>IF('Attendance Sheet'!AC164="y",'Attendance Sheet'!$I$2+14,"")</f>
      </c>
      <c r="AG124" s="32">
        <f>IF('Attendance Sheet'!AD164="y",'Attendance Sheet'!$I$2+15,"")</f>
      </c>
      <c r="AH124" s="32">
        <f>IF('Attendance Sheet'!AE164="y",'Attendance Sheet'!$I$2+16,"")</f>
      </c>
      <c r="AI124" s="32">
        <f>IF('Attendance Sheet'!AF164="y",'Attendance Sheet'!$I$2+17,"")</f>
      </c>
      <c r="AJ124" s="32">
        <f>IF('Attendance Sheet'!AG164="y",'Attendance Sheet'!$I$2+18,"")</f>
      </c>
      <c r="AK124" s="32">
        <f>IF('Attendance Sheet'!AH164="y",'Attendance Sheet'!$I$2+19,"")</f>
      </c>
      <c r="AL124" s="32">
        <f>IF('Attendance Sheet'!AI164="y",'Attendance Sheet'!$I$2+20,"")</f>
      </c>
      <c r="AM124" s="32">
        <f>IF('Attendance Sheet'!AJ164="y",'Attendance Sheet'!$I$2+21,"")</f>
      </c>
      <c r="AN124" s="32">
        <f>IF('Attendance Sheet'!AK164="y",'Attendance Sheet'!$I$2+22,"")</f>
      </c>
      <c r="AO124" s="32">
        <f>IF('Attendance Sheet'!AL164="y",'Attendance Sheet'!$I$2+23,"")</f>
      </c>
      <c r="AP124" s="32">
        <f>IF('Attendance Sheet'!AM164="y",'Attendance Sheet'!$I$2+24,"")</f>
      </c>
      <c r="AQ124" s="32">
        <f>IF('Attendance Sheet'!AN164="y",'Attendance Sheet'!$I$2+25,"")</f>
      </c>
      <c r="AR124" s="32">
        <f>IF('Attendance Sheet'!AO164="y",'Attendance Sheet'!$I$2+26,"")</f>
      </c>
      <c r="AS124" s="32">
        <f>IF('Attendance Sheet'!AP164="y",'Attendance Sheet'!$I$2+27,"")</f>
      </c>
      <c r="AT124" s="32">
        <f>IF('Attendance Sheet'!AQ164="y",'Attendance Sheet'!$I$2+28,"")</f>
      </c>
      <c r="AU124" s="32">
        <f>IF('Attendance Sheet'!AR164="y",'Attendance Sheet'!$I$2+29,"")</f>
      </c>
      <c r="AV124" s="32">
        <f>IF('Attendance Sheet'!AS164="y",'Attendance Sheet'!$I$2+30,"")</f>
      </c>
    </row>
    <row r="125" spans="18:48" ht="12.75">
      <c r="R125" s="32">
        <f>IF('Attendance Sheet'!O165="y",'Attendance Sheet'!$I$2,"")</f>
      </c>
      <c r="S125" s="32">
        <f>IF('Attendance Sheet'!P165="y",'Attendance Sheet'!$I$2+1,"")</f>
      </c>
      <c r="T125" s="32">
        <f>IF('Attendance Sheet'!Q165="y",'Attendance Sheet'!$I$2+2,"")</f>
      </c>
      <c r="U125" s="32">
        <f>IF('Attendance Sheet'!R165="y",'Attendance Sheet'!$I$2+3,"")</f>
      </c>
      <c r="V125" s="32">
        <f>IF('Attendance Sheet'!S165="y",'Attendance Sheet'!$I$2+4,"")</f>
      </c>
      <c r="W125" s="32">
        <f>IF('Attendance Sheet'!T165="y",'Attendance Sheet'!$I$2+5,"")</f>
      </c>
      <c r="X125" s="32">
        <f>IF('Attendance Sheet'!U165="y",'Attendance Sheet'!$I$2+6,"")</f>
      </c>
      <c r="Y125" s="32">
        <f>IF('Attendance Sheet'!V165="y",'Attendance Sheet'!$I$2+7,"")</f>
      </c>
      <c r="Z125" s="32">
        <f>IF('Attendance Sheet'!W165="y",'Attendance Sheet'!$I$2+8,"")</f>
      </c>
      <c r="AA125" s="32">
        <f>IF('Attendance Sheet'!X165="y",'Attendance Sheet'!$I$2+9,"")</f>
      </c>
      <c r="AB125" s="32">
        <f>IF('Attendance Sheet'!Y165="y",'Attendance Sheet'!$I$2+10,"")</f>
      </c>
      <c r="AC125" s="32">
        <f>IF('Attendance Sheet'!Z165="y",'Attendance Sheet'!$I$2+11,"")</f>
      </c>
      <c r="AD125" s="32">
        <f>IF('Attendance Sheet'!AA165="y",'Attendance Sheet'!$I$2+12,"")</f>
      </c>
      <c r="AE125" s="32">
        <f>IF('Attendance Sheet'!AB165="y",'Attendance Sheet'!$I$2+13,"")</f>
      </c>
      <c r="AF125" s="32">
        <f>IF('Attendance Sheet'!AC165="y",'Attendance Sheet'!$I$2+14,"")</f>
      </c>
      <c r="AG125" s="32">
        <f>IF('Attendance Sheet'!AD165="y",'Attendance Sheet'!$I$2+15,"")</f>
      </c>
      <c r="AH125" s="32">
        <f>IF('Attendance Sheet'!AE165="y",'Attendance Sheet'!$I$2+16,"")</f>
      </c>
      <c r="AI125" s="32">
        <f>IF('Attendance Sheet'!AF165="y",'Attendance Sheet'!$I$2+17,"")</f>
      </c>
      <c r="AJ125" s="32">
        <f>IF('Attendance Sheet'!AG165="y",'Attendance Sheet'!$I$2+18,"")</f>
      </c>
      <c r="AK125" s="32">
        <f>IF('Attendance Sheet'!AH165="y",'Attendance Sheet'!$I$2+19,"")</f>
      </c>
      <c r="AL125" s="32">
        <f>IF('Attendance Sheet'!AI165="y",'Attendance Sheet'!$I$2+20,"")</f>
      </c>
      <c r="AM125" s="32">
        <f>IF('Attendance Sheet'!AJ165="y",'Attendance Sheet'!$I$2+21,"")</f>
      </c>
      <c r="AN125" s="32">
        <f>IF('Attendance Sheet'!AK165="y",'Attendance Sheet'!$I$2+22,"")</f>
      </c>
      <c r="AO125" s="32">
        <f>IF('Attendance Sheet'!AL165="y",'Attendance Sheet'!$I$2+23,"")</f>
      </c>
      <c r="AP125" s="32">
        <f>IF('Attendance Sheet'!AM165="y",'Attendance Sheet'!$I$2+24,"")</f>
      </c>
      <c r="AQ125" s="32">
        <f>IF('Attendance Sheet'!AN165="y",'Attendance Sheet'!$I$2+25,"")</f>
      </c>
      <c r="AR125" s="32">
        <f>IF('Attendance Sheet'!AO165="y",'Attendance Sheet'!$I$2+26,"")</f>
      </c>
      <c r="AS125" s="32">
        <f>IF('Attendance Sheet'!AP165="y",'Attendance Sheet'!$I$2+27,"")</f>
      </c>
      <c r="AT125" s="32">
        <f>IF('Attendance Sheet'!AQ165="y",'Attendance Sheet'!$I$2+28,"")</f>
      </c>
      <c r="AU125" s="32">
        <f>IF('Attendance Sheet'!AR165="y",'Attendance Sheet'!$I$2+29,"")</f>
      </c>
      <c r="AV125" s="32">
        <f>IF('Attendance Sheet'!AS165="y",'Attendance Sheet'!$I$2+30,"")</f>
      </c>
    </row>
    <row r="126" spans="18:48" ht="12.75">
      <c r="R126" s="32">
        <f>IF('Attendance Sheet'!O166="y",'Attendance Sheet'!$I$2,"")</f>
      </c>
      <c r="S126" s="32">
        <f>IF('Attendance Sheet'!P166="y",'Attendance Sheet'!$I$2+1,"")</f>
      </c>
      <c r="T126" s="32">
        <f>IF('Attendance Sheet'!Q166="y",'Attendance Sheet'!$I$2+2,"")</f>
      </c>
      <c r="U126" s="32">
        <f>IF('Attendance Sheet'!R166="y",'Attendance Sheet'!$I$2+3,"")</f>
      </c>
      <c r="V126" s="32">
        <f>IF('Attendance Sheet'!S166="y",'Attendance Sheet'!$I$2+4,"")</f>
      </c>
      <c r="W126" s="32">
        <f>IF('Attendance Sheet'!T166="y",'Attendance Sheet'!$I$2+5,"")</f>
      </c>
      <c r="X126" s="32">
        <f>IF('Attendance Sheet'!U166="y",'Attendance Sheet'!$I$2+6,"")</f>
      </c>
      <c r="Y126" s="32">
        <f>IF('Attendance Sheet'!V166="y",'Attendance Sheet'!$I$2+7,"")</f>
      </c>
      <c r="Z126" s="32">
        <f>IF('Attendance Sheet'!W166="y",'Attendance Sheet'!$I$2+8,"")</f>
      </c>
      <c r="AA126" s="32">
        <f>IF('Attendance Sheet'!X166="y",'Attendance Sheet'!$I$2+9,"")</f>
      </c>
      <c r="AB126" s="32">
        <f>IF('Attendance Sheet'!Y166="y",'Attendance Sheet'!$I$2+10,"")</f>
      </c>
      <c r="AC126" s="32">
        <f>IF('Attendance Sheet'!Z166="y",'Attendance Sheet'!$I$2+11,"")</f>
      </c>
      <c r="AD126" s="32">
        <f>IF('Attendance Sheet'!AA166="y",'Attendance Sheet'!$I$2+12,"")</f>
      </c>
      <c r="AE126" s="32">
        <f>IF('Attendance Sheet'!AB166="y",'Attendance Sheet'!$I$2+13,"")</f>
      </c>
      <c r="AF126" s="32">
        <f>IF('Attendance Sheet'!AC166="y",'Attendance Sheet'!$I$2+14,"")</f>
      </c>
      <c r="AG126" s="32">
        <f>IF('Attendance Sheet'!AD166="y",'Attendance Sheet'!$I$2+15,"")</f>
      </c>
      <c r="AH126" s="32">
        <f>IF('Attendance Sheet'!AE166="y",'Attendance Sheet'!$I$2+16,"")</f>
      </c>
      <c r="AI126" s="32">
        <f>IF('Attendance Sheet'!AF166="y",'Attendance Sheet'!$I$2+17,"")</f>
      </c>
      <c r="AJ126" s="32">
        <f>IF('Attendance Sheet'!AG166="y",'Attendance Sheet'!$I$2+18,"")</f>
      </c>
      <c r="AK126" s="32">
        <f>IF('Attendance Sheet'!AH166="y",'Attendance Sheet'!$I$2+19,"")</f>
      </c>
      <c r="AL126" s="32">
        <f>IF('Attendance Sheet'!AI166="y",'Attendance Sheet'!$I$2+20,"")</f>
      </c>
      <c r="AM126" s="32">
        <f>IF('Attendance Sheet'!AJ166="y",'Attendance Sheet'!$I$2+21,"")</f>
      </c>
      <c r="AN126" s="32">
        <f>IF('Attendance Sheet'!AK166="y",'Attendance Sheet'!$I$2+22,"")</f>
      </c>
      <c r="AO126" s="32">
        <f>IF('Attendance Sheet'!AL166="y",'Attendance Sheet'!$I$2+23,"")</f>
      </c>
      <c r="AP126" s="32">
        <f>IF('Attendance Sheet'!AM166="y",'Attendance Sheet'!$I$2+24,"")</f>
      </c>
      <c r="AQ126" s="32">
        <f>IF('Attendance Sheet'!AN166="y",'Attendance Sheet'!$I$2+25,"")</f>
      </c>
      <c r="AR126" s="32">
        <f>IF('Attendance Sheet'!AO166="y",'Attendance Sheet'!$I$2+26,"")</f>
      </c>
      <c r="AS126" s="32">
        <f>IF('Attendance Sheet'!AP166="y",'Attendance Sheet'!$I$2+27,"")</f>
      </c>
      <c r="AT126" s="32">
        <f>IF('Attendance Sheet'!AQ166="y",'Attendance Sheet'!$I$2+28,"")</f>
      </c>
      <c r="AU126" s="32">
        <f>IF('Attendance Sheet'!AR166="y",'Attendance Sheet'!$I$2+29,"")</f>
      </c>
      <c r="AV126" s="32">
        <f>IF('Attendance Sheet'!AS166="y",'Attendance Sheet'!$I$2+30,"")</f>
      </c>
    </row>
    <row r="127" spans="18:48" ht="12.75">
      <c r="R127" s="32">
        <f>IF('Attendance Sheet'!O167="y",'Attendance Sheet'!$I$2,"")</f>
      </c>
      <c r="S127" s="32">
        <f>IF('Attendance Sheet'!P167="y",'Attendance Sheet'!$I$2+1,"")</f>
      </c>
      <c r="T127" s="32">
        <f>IF('Attendance Sheet'!Q167="y",'Attendance Sheet'!$I$2+2,"")</f>
      </c>
      <c r="U127" s="32">
        <f>IF('Attendance Sheet'!R167="y",'Attendance Sheet'!$I$2+3,"")</f>
      </c>
      <c r="V127" s="32">
        <f>IF('Attendance Sheet'!S167="y",'Attendance Sheet'!$I$2+4,"")</f>
      </c>
      <c r="W127" s="32">
        <f>IF('Attendance Sheet'!T167="y",'Attendance Sheet'!$I$2+5,"")</f>
      </c>
      <c r="X127" s="32">
        <f>IF('Attendance Sheet'!U167="y",'Attendance Sheet'!$I$2+6,"")</f>
      </c>
      <c r="Y127" s="32">
        <f>IF('Attendance Sheet'!V167="y",'Attendance Sheet'!$I$2+7,"")</f>
      </c>
      <c r="Z127" s="32">
        <f>IF('Attendance Sheet'!W167="y",'Attendance Sheet'!$I$2+8,"")</f>
      </c>
      <c r="AA127" s="32">
        <f>IF('Attendance Sheet'!X167="y",'Attendance Sheet'!$I$2+9,"")</f>
      </c>
      <c r="AB127" s="32">
        <f>IF('Attendance Sheet'!Y167="y",'Attendance Sheet'!$I$2+10,"")</f>
      </c>
      <c r="AC127" s="32">
        <f>IF('Attendance Sheet'!Z167="y",'Attendance Sheet'!$I$2+11,"")</f>
      </c>
      <c r="AD127" s="32">
        <f>IF('Attendance Sheet'!AA167="y",'Attendance Sheet'!$I$2+12,"")</f>
      </c>
      <c r="AE127" s="32">
        <f>IF('Attendance Sheet'!AB167="y",'Attendance Sheet'!$I$2+13,"")</f>
      </c>
      <c r="AF127" s="32">
        <f>IF('Attendance Sheet'!AC167="y",'Attendance Sheet'!$I$2+14,"")</f>
      </c>
      <c r="AG127" s="32">
        <f>IF('Attendance Sheet'!AD167="y",'Attendance Sheet'!$I$2+15,"")</f>
      </c>
      <c r="AH127" s="32">
        <f>IF('Attendance Sheet'!AE167="y",'Attendance Sheet'!$I$2+16,"")</f>
      </c>
      <c r="AI127" s="32">
        <f>IF('Attendance Sheet'!AF167="y",'Attendance Sheet'!$I$2+17,"")</f>
      </c>
      <c r="AJ127" s="32">
        <f>IF('Attendance Sheet'!AG167="y",'Attendance Sheet'!$I$2+18,"")</f>
      </c>
      <c r="AK127" s="32">
        <f>IF('Attendance Sheet'!AH167="y",'Attendance Sheet'!$I$2+19,"")</f>
      </c>
      <c r="AL127" s="32">
        <f>IF('Attendance Sheet'!AI167="y",'Attendance Sheet'!$I$2+20,"")</f>
      </c>
      <c r="AM127" s="32">
        <f>IF('Attendance Sheet'!AJ167="y",'Attendance Sheet'!$I$2+21,"")</f>
      </c>
      <c r="AN127" s="32">
        <f>IF('Attendance Sheet'!AK167="y",'Attendance Sheet'!$I$2+22,"")</f>
      </c>
      <c r="AO127" s="32">
        <f>IF('Attendance Sheet'!AL167="y",'Attendance Sheet'!$I$2+23,"")</f>
      </c>
      <c r="AP127" s="32">
        <f>IF('Attendance Sheet'!AM167="y",'Attendance Sheet'!$I$2+24,"")</f>
      </c>
      <c r="AQ127" s="32">
        <f>IF('Attendance Sheet'!AN167="y",'Attendance Sheet'!$I$2+25,"")</f>
      </c>
      <c r="AR127" s="32">
        <f>IF('Attendance Sheet'!AO167="y",'Attendance Sheet'!$I$2+26,"")</f>
      </c>
      <c r="AS127" s="32">
        <f>IF('Attendance Sheet'!AP167="y",'Attendance Sheet'!$I$2+27,"")</f>
      </c>
      <c r="AT127" s="32">
        <f>IF('Attendance Sheet'!AQ167="y",'Attendance Sheet'!$I$2+28,"")</f>
      </c>
      <c r="AU127" s="32">
        <f>IF('Attendance Sheet'!AR167="y",'Attendance Sheet'!$I$2+29,"")</f>
      </c>
      <c r="AV127" s="32">
        <f>IF('Attendance Sheet'!AS167="y",'Attendance Sheet'!$I$2+30,"")</f>
      </c>
    </row>
    <row r="128" spans="18:48" ht="12.75">
      <c r="R128" s="32">
        <f>IF('Attendance Sheet'!O168="y",'Attendance Sheet'!$I$2,"")</f>
      </c>
      <c r="S128" s="32">
        <f>IF('Attendance Sheet'!P168="y",'Attendance Sheet'!$I$2+1,"")</f>
      </c>
      <c r="T128" s="32">
        <f>IF('Attendance Sheet'!Q168="y",'Attendance Sheet'!$I$2+2,"")</f>
      </c>
      <c r="U128" s="32">
        <f>IF('Attendance Sheet'!R168="y",'Attendance Sheet'!$I$2+3,"")</f>
      </c>
      <c r="V128" s="32">
        <f>IF('Attendance Sheet'!S168="y",'Attendance Sheet'!$I$2+4,"")</f>
      </c>
      <c r="W128" s="32">
        <f>IF('Attendance Sheet'!T168="y",'Attendance Sheet'!$I$2+5,"")</f>
      </c>
      <c r="X128" s="32">
        <f>IF('Attendance Sheet'!U168="y",'Attendance Sheet'!$I$2+6,"")</f>
      </c>
      <c r="Y128" s="32">
        <f>IF('Attendance Sheet'!V168="y",'Attendance Sheet'!$I$2+7,"")</f>
      </c>
      <c r="Z128" s="32">
        <f>IF('Attendance Sheet'!W168="y",'Attendance Sheet'!$I$2+8,"")</f>
      </c>
      <c r="AA128" s="32">
        <f>IF('Attendance Sheet'!X168="y",'Attendance Sheet'!$I$2+9,"")</f>
      </c>
      <c r="AB128" s="32">
        <f>IF('Attendance Sheet'!Y168="y",'Attendance Sheet'!$I$2+10,"")</f>
      </c>
      <c r="AC128" s="32">
        <f>IF('Attendance Sheet'!Z168="y",'Attendance Sheet'!$I$2+11,"")</f>
      </c>
      <c r="AD128" s="32">
        <f>IF('Attendance Sheet'!AA168="y",'Attendance Sheet'!$I$2+12,"")</f>
      </c>
      <c r="AE128" s="32">
        <f>IF('Attendance Sheet'!AB168="y",'Attendance Sheet'!$I$2+13,"")</f>
      </c>
      <c r="AF128" s="32">
        <f>IF('Attendance Sheet'!AC168="y",'Attendance Sheet'!$I$2+14,"")</f>
      </c>
      <c r="AG128" s="32">
        <f>IF('Attendance Sheet'!AD168="y",'Attendance Sheet'!$I$2+15,"")</f>
      </c>
      <c r="AH128" s="32">
        <f>IF('Attendance Sheet'!AE168="y",'Attendance Sheet'!$I$2+16,"")</f>
      </c>
      <c r="AI128" s="32">
        <f>IF('Attendance Sheet'!AF168="y",'Attendance Sheet'!$I$2+17,"")</f>
      </c>
      <c r="AJ128" s="32">
        <f>IF('Attendance Sheet'!AG168="y",'Attendance Sheet'!$I$2+18,"")</f>
      </c>
      <c r="AK128" s="32">
        <f>IF('Attendance Sheet'!AH168="y",'Attendance Sheet'!$I$2+19,"")</f>
      </c>
      <c r="AL128" s="32">
        <f>IF('Attendance Sheet'!AI168="y",'Attendance Sheet'!$I$2+20,"")</f>
      </c>
      <c r="AM128" s="32">
        <f>IF('Attendance Sheet'!AJ168="y",'Attendance Sheet'!$I$2+21,"")</f>
      </c>
      <c r="AN128" s="32">
        <f>IF('Attendance Sheet'!AK168="y",'Attendance Sheet'!$I$2+22,"")</f>
      </c>
      <c r="AO128" s="32">
        <f>IF('Attendance Sheet'!AL168="y",'Attendance Sheet'!$I$2+23,"")</f>
      </c>
      <c r="AP128" s="32">
        <f>IF('Attendance Sheet'!AM168="y",'Attendance Sheet'!$I$2+24,"")</f>
      </c>
      <c r="AQ128" s="32">
        <f>IF('Attendance Sheet'!AN168="y",'Attendance Sheet'!$I$2+25,"")</f>
      </c>
      <c r="AR128" s="32">
        <f>IF('Attendance Sheet'!AO168="y",'Attendance Sheet'!$I$2+26,"")</f>
      </c>
      <c r="AS128" s="32">
        <f>IF('Attendance Sheet'!AP168="y",'Attendance Sheet'!$I$2+27,"")</f>
      </c>
      <c r="AT128" s="32">
        <f>IF('Attendance Sheet'!AQ168="y",'Attendance Sheet'!$I$2+28,"")</f>
      </c>
      <c r="AU128" s="32">
        <f>IF('Attendance Sheet'!AR168="y",'Attendance Sheet'!$I$2+29,"")</f>
      </c>
      <c r="AV128" s="32">
        <f>IF('Attendance Sheet'!AS168="y",'Attendance Sheet'!$I$2+30,"")</f>
      </c>
    </row>
    <row r="129" spans="18:48" ht="12.75">
      <c r="R129" s="32">
        <f>IF('Attendance Sheet'!O169="y",'Attendance Sheet'!$I$2,"")</f>
      </c>
      <c r="S129" s="32">
        <f>IF('Attendance Sheet'!P169="y",'Attendance Sheet'!$I$2+1,"")</f>
      </c>
      <c r="T129" s="32">
        <f>IF('Attendance Sheet'!Q169="y",'Attendance Sheet'!$I$2+2,"")</f>
      </c>
      <c r="U129" s="32">
        <f>IF('Attendance Sheet'!R169="y",'Attendance Sheet'!$I$2+3,"")</f>
      </c>
      <c r="V129" s="32">
        <f>IF('Attendance Sheet'!S169="y",'Attendance Sheet'!$I$2+4,"")</f>
      </c>
      <c r="W129" s="32">
        <f>IF('Attendance Sheet'!T169="y",'Attendance Sheet'!$I$2+5,"")</f>
      </c>
      <c r="X129" s="32">
        <f>IF('Attendance Sheet'!U169="y",'Attendance Sheet'!$I$2+6,"")</f>
      </c>
      <c r="Y129" s="32">
        <f>IF('Attendance Sheet'!V169="y",'Attendance Sheet'!$I$2+7,"")</f>
      </c>
      <c r="Z129" s="32">
        <f>IF('Attendance Sheet'!W169="y",'Attendance Sheet'!$I$2+8,"")</f>
      </c>
      <c r="AA129" s="32">
        <f>IF('Attendance Sheet'!X169="y",'Attendance Sheet'!$I$2+9,"")</f>
      </c>
      <c r="AB129" s="32">
        <f>IF('Attendance Sheet'!Y169="y",'Attendance Sheet'!$I$2+10,"")</f>
      </c>
      <c r="AC129" s="32">
        <f>IF('Attendance Sheet'!Z169="y",'Attendance Sheet'!$I$2+11,"")</f>
      </c>
      <c r="AD129" s="32">
        <f>IF('Attendance Sheet'!AA169="y",'Attendance Sheet'!$I$2+12,"")</f>
      </c>
      <c r="AE129" s="32">
        <f>IF('Attendance Sheet'!AB169="y",'Attendance Sheet'!$I$2+13,"")</f>
      </c>
      <c r="AF129" s="32">
        <f>IF('Attendance Sheet'!AC169="y",'Attendance Sheet'!$I$2+14,"")</f>
      </c>
      <c r="AG129" s="32">
        <f>IF('Attendance Sheet'!AD169="y",'Attendance Sheet'!$I$2+15,"")</f>
      </c>
      <c r="AH129" s="32">
        <f>IF('Attendance Sheet'!AE169="y",'Attendance Sheet'!$I$2+16,"")</f>
      </c>
      <c r="AI129" s="32">
        <f>IF('Attendance Sheet'!AF169="y",'Attendance Sheet'!$I$2+17,"")</f>
      </c>
      <c r="AJ129" s="32">
        <f>IF('Attendance Sheet'!AG169="y",'Attendance Sheet'!$I$2+18,"")</f>
      </c>
      <c r="AK129" s="32">
        <f>IF('Attendance Sheet'!AH169="y",'Attendance Sheet'!$I$2+19,"")</f>
      </c>
      <c r="AL129" s="32">
        <f>IF('Attendance Sheet'!AI169="y",'Attendance Sheet'!$I$2+20,"")</f>
      </c>
      <c r="AM129" s="32">
        <f>IF('Attendance Sheet'!AJ169="y",'Attendance Sheet'!$I$2+21,"")</f>
      </c>
      <c r="AN129" s="32">
        <f>IF('Attendance Sheet'!AK169="y",'Attendance Sheet'!$I$2+22,"")</f>
      </c>
      <c r="AO129" s="32">
        <f>IF('Attendance Sheet'!AL169="y",'Attendance Sheet'!$I$2+23,"")</f>
      </c>
      <c r="AP129" s="32">
        <f>IF('Attendance Sheet'!AM169="y",'Attendance Sheet'!$I$2+24,"")</f>
      </c>
      <c r="AQ129" s="32">
        <f>IF('Attendance Sheet'!AN169="y",'Attendance Sheet'!$I$2+25,"")</f>
      </c>
      <c r="AR129" s="32">
        <f>IF('Attendance Sheet'!AO169="y",'Attendance Sheet'!$I$2+26,"")</f>
      </c>
      <c r="AS129" s="32">
        <f>IF('Attendance Sheet'!AP169="y",'Attendance Sheet'!$I$2+27,"")</f>
      </c>
      <c r="AT129" s="32">
        <f>IF('Attendance Sheet'!AQ169="y",'Attendance Sheet'!$I$2+28,"")</f>
      </c>
      <c r="AU129" s="32">
        <f>IF('Attendance Sheet'!AR169="y",'Attendance Sheet'!$I$2+29,"")</f>
      </c>
      <c r="AV129" s="32">
        <f>IF('Attendance Sheet'!AS169="y",'Attendance Sheet'!$I$2+30,"")</f>
      </c>
    </row>
    <row r="130" spans="18:48" ht="12.75">
      <c r="R130" s="32">
        <f>IF('Attendance Sheet'!O170="y",'Attendance Sheet'!$I$2,"")</f>
      </c>
      <c r="S130" s="32">
        <f>IF('Attendance Sheet'!P170="y",'Attendance Sheet'!$I$2+1,"")</f>
      </c>
      <c r="T130" s="32">
        <f>IF('Attendance Sheet'!Q170="y",'Attendance Sheet'!$I$2+2,"")</f>
      </c>
      <c r="U130" s="32">
        <f>IF('Attendance Sheet'!R170="y",'Attendance Sheet'!$I$2+3,"")</f>
      </c>
      <c r="V130" s="32">
        <f>IF('Attendance Sheet'!S170="y",'Attendance Sheet'!$I$2+4,"")</f>
      </c>
      <c r="W130" s="32">
        <f>IF('Attendance Sheet'!T170="y",'Attendance Sheet'!$I$2+5,"")</f>
      </c>
      <c r="X130" s="32">
        <f>IF('Attendance Sheet'!U170="y",'Attendance Sheet'!$I$2+6,"")</f>
      </c>
      <c r="Y130" s="32">
        <f>IF('Attendance Sheet'!V170="y",'Attendance Sheet'!$I$2+7,"")</f>
      </c>
      <c r="Z130" s="32">
        <f>IF('Attendance Sheet'!W170="y",'Attendance Sheet'!$I$2+8,"")</f>
      </c>
      <c r="AA130" s="32">
        <f>IF('Attendance Sheet'!X170="y",'Attendance Sheet'!$I$2+9,"")</f>
      </c>
      <c r="AB130" s="32">
        <f>IF('Attendance Sheet'!Y170="y",'Attendance Sheet'!$I$2+10,"")</f>
      </c>
      <c r="AC130" s="32">
        <f>IF('Attendance Sheet'!Z170="y",'Attendance Sheet'!$I$2+11,"")</f>
      </c>
      <c r="AD130" s="32">
        <f>IF('Attendance Sheet'!AA170="y",'Attendance Sheet'!$I$2+12,"")</f>
      </c>
      <c r="AE130" s="32">
        <f>IF('Attendance Sheet'!AB170="y",'Attendance Sheet'!$I$2+13,"")</f>
      </c>
      <c r="AF130" s="32">
        <f>IF('Attendance Sheet'!AC170="y",'Attendance Sheet'!$I$2+14,"")</f>
      </c>
      <c r="AG130" s="32">
        <f>IF('Attendance Sheet'!AD170="y",'Attendance Sheet'!$I$2+15,"")</f>
      </c>
      <c r="AH130" s="32">
        <f>IF('Attendance Sheet'!AE170="y",'Attendance Sheet'!$I$2+16,"")</f>
      </c>
      <c r="AI130" s="32">
        <f>IF('Attendance Sheet'!AF170="y",'Attendance Sheet'!$I$2+17,"")</f>
      </c>
      <c r="AJ130" s="32">
        <f>IF('Attendance Sheet'!AG170="y",'Attendance Sheet'!$I$2+18,"")</f>
      </c>
      <c r="AK130" s="32">
        <f>IF('Attendance Sheet'!AH170="y",'Attendance Sheet'!$I$2+19,"")</f>
      </c>
      <c r="AL130" s="32">
        <f>IF('Attendance Sheet'!AI170="y",'Attendance Sheet'!$I$2+20,"")</f>
      </c>
      <c r="AM130" s="32">
        <f>IF('Attendance Sheet'!AJ170="y",'Attendance Sheet'!$I$2+21,"")</f>
      </c>
      <c r="AN130" s="32">
        <f>IF('Attendance Sheet'!AK170="y",'Attendance Sheet'!$I$2+22,"")</f>
      </c>
      <c r="AO130" s="32">
        <f>IF('Attendance Sheet'!AL170="y",'Attendance Sheet'!$I$2+23,"")</f>
      </c>
      <c r="AP130" s="32">
        <f>IF('Attendance Sheet'!AM170="y",'Attendance Sheet'!$I$2+24,"")</f>
      </c>
      <c r="AQ130" s="32">
        <f>IF('Attendance Sheet'!AN170="y",'Attendance Sheet'!$I$2+25,"")</f>
      </c>
      <c r="AR130" s="32">
        <f>IF('Attendance Sheet'!AO170="y",'Attendance Sheet'!$I$2+26,"")</f>
      </c>
      <c r="AS130" s="32">
        <f>IF('Attendance Sheet'!AP170="y",'Attendance Sheet'!$I$2+27,"")</f>
      </c>
      <c r="AT130" s="32">
        <f>IF('Attendance Sheet'!AQ170="y",'Attendance Sheet'!$I$2+28,"")</f>
      </c>
      <c r="AU130" s="32">
        <f>IF('Attendance Sheet'!AR170="y",'Attendance Sheet'!$I$2+29,"")</f>
      </c>
      <c r="AV130" s="32">
        <f>IF('Attendance Sheet'!AS170="y",'Attendance Sheet'!$I$2+30,"")</f>
      </c>
    </row>
    <row r="131" spans="18:48" ht="12.75">
      <c r="R131" s="32">
        <f>IF('Attendance Sheet'!O171="y",'Attendance Sheet'!$I$2,"")</f>
      </c>
      <c r="S131" s="32">
        <f>IF('Attendance Sheet'!P171="y",'Attendance Sheet'!$I$2+1,"")</f>
      </c>
      <c r="T131" s="32">
        <f>IF('Attendance Sheet'!Q171="y",'Attendance Sheet'!$I$2+2,"")</f>
      </c>
      <c r="U131" s="32">
        <f>IF('Attendance Sheet'!R171="y",'Attendance Sheet'!$I$2+3,"")</f>
      </c>
      <c r="V131" s="32">
        <f>IF('Attendance Sheet'!S171="y",'Attendance Sheet'!$I$2+4,"")</f>
      </c>
      <c r="W131" s="32">
        <f>IF('Attendance Sheet'!T171="y",'Attendance Sheet'!$I$2+5,"")</f>
      </c>
      <c r="X131" s="32">
        <f>IF('Attendance Sheet'!U171="y",'Attendance Sheet'!$I$2+6,"")</f>
      </c>
      <c r="Y131" s="32">
        <f>IF('Attendance Sheet'!V171="y",'Attendance Sheet'!$I$2+7,"")</f>
      </c>
      <c r="Z131" s="32">
        <f>IF('Attendance Sheet'!W171="y",'Attendance Sheet'!$I$2+8,"")</f>
      </c>
      <c r="AA131" s="32">
        <f>IF('Attendance Sheet'!X171="y",'Attendance Sheet'!$I$2+9,"")</f>
      </c>
      <c r="AB131" s="32">
        <f>IF('Attendance Sheet'!Y171="y",'Attendance Sheet'!$I$2+10,"")</f>
      </c>
      <c r="AC131" s="32">
        <f>IF('Attendance Sheet'!Z171="y",'Attendance Sheet'!$I$2+11,"")</f>
      </c>
      <c r="AD131" s="32">
        <f>IF('Attendance Sheet'!AA171="y",'Attendance Sheet'!$I$2+12,"")</f>
      </c>
      <c r="AE131" s="32">
        <f>IF('Attendance Sheet'!AB171="y",'Attendance Sheet'!$I$2+13,"")</f>
      </c>
      <c r="AF131" s="32">
        <f>IF('Attendance Sheet'!AC171="y",'Attendance Sheet'!$I$2+14,"")</f>
      </c>
      <c r="AG131" s="32">
        <f>IF('Attendance Sheet'!AD171="y",'Attendance Sheet'!$I$2+15,"")</f>
      </c>
      <c r="AH131" s="32">
        <f>IF('Attendance Sheet'!AE171="y",'Attendance Sheet'!$I$2+16,"")</f>
      </c>
      <c r="AI131" s="32">
        <f>IF('Attendance Sheet'!AF171="y",'Attendance Sheet'!$I$2+17,"")</f>
      </c>
      <c r="AJ131" s="32">
        <f>IF('Attendance Sheet'!AG171="y",'Attendance Sheet'!$I$2+18,"")</f>
      </c>
      <c r="AK131" s="32">
        <f>IF('Attendance Sheet'!AH171="y",'Attendance Sheet'!$I$2+19,"")</f>
      </c>
      <c r="AL131" s="32">
        <f>IF('Attendance Sheet'!AI171="y",'Attendance Sheet'!$I$2+20,"")</f>
      </c>
      <c r="AM131" s="32">
        <f>IF('Attendance Sheet'!AJ171="y",'Attendance Sheet'!$I$2+21,"")</f>
      </c>
      <c r="AN131" s="32">
        <f>IF('Attendance Sheet'!AK171="y",'Attendance Sheet'!$I$2+22,"")</f>
      </c>
      <c r="AO131" s="32">
        <f>IF('Attendance Sheet'!AL171="y",'Attendance Sheet'!$I$2+23,"")</f>
      </c>
      <c r="AP131" s="32">
        <f>IF('Attendance Sheet'!AM171="y",'Attendance Sheet'!$I$2+24,"")</f>
      </c>
      <c r="AQ131" s="32">
        <f>IF('Attendance Sheet'!AN171="y",'Attendance Sheet'!$I$2+25,"")</f>
      </c>
      <c r="AR131" s="32">
        <f>IF('Attendance Sheet'!AO171="y",'Attendance Sheet'!$I$2+26,"")</f>
      </c>
      <c r="AS131" s="32">
        <f>IF('Attendance Sheet'!AP171="y",'Attendance Sheet'!$I$2+27,"")</f>
      </c>
      <c r="AT131" s="32">
        <f>IF('Attendance Sheet'!AQ171="y",'Attendance Sheet'!$I$2+28,"")</f>
      </c>
      <c r="AU131" s="32">
        <f>IF('Attendance Sheet'!AR171="y",'Attendance Sheet'!$I$2+29,"")</f>
      </c>
      <c r="AV131" s="32">
        <f>IF('Attendance Sheet'!AS171="y",'Attendance Sheet'!$I$2+30,"")</f>
      </c>
    </row>
    <row r="132" spans="18:48" ht="12.75">
      <c r="R132" s="32">
        <f>IF('Attendance Sheet'!O172="y",'Attendance Sheet'!$I$2,"")</f>
      </c>
      <c r="S132" s="32">
        <f>IF('Attendance Sheet'!P172="y",'Attendance Sheet'!$I$2+1,"")</f>
      </c>
      <c r="T132" s="32">
        <f>IF('Attendance Sheet'!Q172="y",'Attendance Sheet'!$I$2+2,"")</f>
      </c>
      <c r="U132" s="32">
        <f>IF('Attendance Sheet'!R172="y",'Attendance Sheet'!$I$2+3,"")</f>
      </c>
      <c r="V132" s="32">
        <f>IF('Attendance Sheet'!S172="y",'Attendance Sheet'!$I$2+4,"")</f>
      </c>
      <c r="W132" s="32">
        <f>IF('Attendance Sheet'!T172="y",'Attendance Sheet'!$I$2+5,"")</f>
      </c>
      <c r="X132" s="32">
        <f>IF('Attendance Sheet'!U172="y",'Attendance Sheet'!$I$2+6,"")</f>
      </c>
      <c r="Y132" s="32">
        <f>IF('Attendance Sheet'!V172="y",'Attendance Sheet'!$I$2+7,"")</f>
      </c>
      <c r="Z132" s="32">
        <f>IF('Attendance Sheet'!W172="y",'Attendance Sheet'!$I$2+8,"")</f>
      </c>
      <c r="AA132" s="32">
        <f>IF('Attendance Sheet'!X172="y",'Attendance Sheet'!$I$2+9,"")</f>
      </c>
      <c r="AB132" s="32">
        <f>IF('Attendance Sheet'!Y172="y",'Attendance Sheet'!$I$2+10,"")</f>
      </c>
      <c r="AC132" s="32">
        <f>IF('Attendance Sheet'!Z172="y",'Attendance Sheet'!$I$2+11,"")</f>
      </c>
      <c r="AD132" s="32">
        <f>IF('Attendance Sheet'!AA172="y",'Attendance Sheet'!$I$2+12,"")</f>
      </c>
      <c r="AE132" s="32">
        <f>IF('Attendance Sheet'!AB172="y",'Attendance Sheet'!$I$2+13,"")</f>
      </c>
      <c r="AF132" s="32">
        <f>IF('Attendance Sheet'!AC172="y",'Attendance Sheet'!$I$2+14,"")</f>
      </c>
      <c r="AG132" s="32">
        <f>IF('Attendance Sheet'!AD172="y",'Attendance Sheet'!$I$2+15,"")</f>
      </c>
      <c r="AH132" s="32">
        <f>IF('Attendance Sheet'!AE172="y",'Attendance Sheet'!$I$2+16,"")</f>
      </c>
      <c r="AI132" s="32">
        <f>IF('Attendance Sheet'!AF172="y",'Attendance Sheet'!$I$2+17,"")</f>
      </c>
      <c r="AJ132" s="32">
        <f>IF('Attendance Sheet'!AG172="y",'Attendance Sheet'!$I$2+18,"")</f>
      </c>
      <c r="AK132" s="32">
        <f>IF('Attendance Sheet'!AH172="y",'Attendance Sheet'!$I$2+19,"")</f>
      </c>
      <c r="AL132" s="32">
        <f>IF('Attendance Sheet'!AI172="y",'Attendance Sheet'!$I$2+20,"")</f>
      </c>
      <c r="AM132" s="32">
        <f>IF('Attendance Sheet'!AJ172="y",'Attendance Sheet'!$I$2+21,"")</f>
      </c>
      <c r="AN132" s="32">
        <f>IF('Attendance Sheet'!AK172="y",'Attendance Sheet'!$I$2+22,"")</f>
      </c>
      <c r="AO132" s="32">
        <f>IF('Attendance Sheet'!AL172="y",'Attendance Sheet'!$I$2+23,"")</f>
      </c>
      <c r="AP132" s="32">
        <f>IF('Attendance Sheet'!AM172="y",'Attendance Sheet'!$I$2+24,"")</f>
      </c>
      <c r="AQ132" s="32">
        <f>IF('Attendance Sheet'!AN172="y",'Attendance Sheet'!$I$2+25,"")</f>
      </c>
      <c r="AR132" s="32">
        <f>IF('Attendance Sheet'!AO172="y",'Attendance Sheet'!$I$2+26,"")</f>
      </c>
      <c r="AS132" s="32">
        <f>IF('Attendance Sheet'!AP172="y",'Attendance Sheet'!$I$2+27,"")</f>
      </c>
      <c r="AT132" s="32">
        <f>IF('Attendance Sheet'!AQ172="y",'Attendance Sheet'!$I$2+28,"")</f>
      </c>
      <c r="AU132" s="32">
        <f>IF('Attendance Sheet'!AR172="y",'Attendance Sheet'!$I$2+29,"")</f>
      </c>
      <c r="AV132" s="32">
        <f>IF('Attendance Sheet'!AS172="y",'Attendance Sheet'!$I$2+30,"")</f>
      </c>
    </row>
    <row r="133" spans="18:48" ht="12.75">
      <c r="R133" s="32">
        <f>IF('Attendance Sheet'!O173="y",'Attendance Sheet'!$I$2,"")</f>
      </c>
      <c r="S133" s="32">
        <f>IF('Attendance Sheet'!P173="y",'Attendance Sheet'!$I$2+1,"")</f>
      </c>
      <c r="T133" s="32">
        <f>IF('Attendance Sheet'!Q173="y",'Attendance Sheet'!$I$2+2,"")</f>
      </c>
      <c r="U133" s="32">
        <f>IF('Attendance Sheet'!R173="y",'Attendance Sheet'!$I$2+3,"")</f>
      </c>
      <c r="V133" s="32">
        <f>IF('Attendance Sheet'!S173="y",'Attendance Sheet'!$I$2+4,"")</f>
      </c>
      <c r="W133" s="32">
        <f>IF('Attendance Sheet'!T173="y",'Attendance Sheet'!$I$2+5,"")</f>
      </c>
      <c r="X133" s="32">
        <f>IF('Attendance Sheet'!U173="y",'Attendance Sheet'!$I$2+6,"")</f>
      </c>
      <c r="Y133" s="32">
        <f>IF('Attendance Sheet'!V173="y",'Attendance Sheet'!$I$2+7,"")</f>
      </c>
      <c r="Z133" s="32">
        <f>IF('Attendance Sheet'!W173="y",'Attendance Sheet'!$I$2+8,"")</f>
      </c>
      <c r="AA133" s="32">
        <f>IF('Attendance Sheet'!X173="y",'Attendance Sheet'!$I$2+9,"")</f>
      </c>
      <c r="AB133" s="32">
        <f>IF('Attendance Sheet'!Y173="y",'Attendance Sheet'!$I$2+10,"")</f>
      </c>
      <c r="AC133" s="32">
        <f>IF('Attendance Sheet'!Z173="y",'Attendance Sheet'!$I$2+11,"")</f>
      </c>
      <c r="AD133" s="32">
        <f>IF('Attendance Sheet'!AA173="y",'Attendance Sheet'!$I$2+12,"")</f>
      </c>
      <c r="AE133" s="32">
        <f>IF('Attendance Sheet'!AB173="y",'Attendance Sheet'!$I$2+13,"")</f>
      </c>
      <c r="AF133" s="32">
        <f>IF('Attendance Sheet'!AC173="y",'Attendance Sheet'!$I$2+14,"")</f>
      </c>
      <c r="AG133" s="32">
        <f>IF('Attendance Sheet'!AD173="y",'Attendance Sheet'!$I$2+15,"")</f>
      </c>
      <c r="AH133" s="32">
        <f>IF('Attendance Sheet'!AE173="y",'Attendance Sheet'!$I$2+16,"")</f>
      </c>
      <c r="AI133" s="32">
        <f>IF('Attendance Sheet'!AF173="y",'Attendance Sheet'!$I$2+17,"")</f>
      </c>
      <c r="AJ133" s="32">
        <f>IF('Attendance Sheet'!AG173="y",'Attendance Sheet'!$I$2+18,"")</f>
      </c>
      <c r="AK133" s="32">
        <f>IF('Attendance Sheet'!AH173="y",'Attendance Sheet'!$I$2+19,"")</f>
      </c>
      <c r="AL133" s="32">
        <f>IF('Attendance Sheet'!AI173="y",'Attendance Sheet'!$I$2+20,"")</f>
      </c>
      <c r="AM133" s="32">
        <f>IF('Attendance Sheet'!AJ173="y",'Attendance Sheet'!$I$2+21,"")</f>
      </c>
      <c r="AN133" s="32">
        <f>IF('Attendance Sheet'!AK173="y",'Attendance Sheet'!$I$2+22,"")</f>
      </c>
      <c r="AO133" s="32">
        <f>IF('Attendance Sheet'!AL173="y",'Attendance Sheet'!$I$2+23,"")</f>
      </c>
      <c r="AP133" s="32">
        <f>IF('Attendance Sheet'!AM173="y",'Attendance Sheet'!$I$2+24,"")</f>
      </c>
      <c r="AQ133" s="32">
        <f>IF('Attendance Sheet'!AN173="y",'Attendance Sheet'!$I$2+25,"")</f>
      </c>
      <c r="AR133" s="32">
        <f>IF('Attendance Sheet'!AO173="y",'Attendance Sheet'!$I$2+26,"")</f>
      </c>
      <c r="AS133" s="32">
        <f>IF('Attendance Sheet'!AP173="y",'Attendance Sheet'!$I$2+27,"")</f>
      </c>
      <c r="AT133" s="32">
        <f>IF('Attendance Sheet'!AQ173="y",'Attendance Sheet'!$I$2+28,"")</f>
      </c>
      <c r="AU133" s="32">
        <f>IF('Attendance Sheet'!AR173="y",'Attendance Sheet'!$I$2+29,"")</f>
      </c>
      <c r="AV133" s="32">
        <f>IF('Attendance Sheet'!AS173="y",'Attendance Sheet'!$I$2+30,"")</f>
      </c>
    </row>
    <row r="134" spans="18:48" ht="12.75">
      <c r="R134" s="32">
        <f>IF('Attendance Sheet'!O174="y",'Attendance Sheet'!$I$2,"")</f>
      </c>
      <c r="S134" s="32">
        <f>IF('Attendance Sheet'!P174="y",'Attendance Sheet'!$I$2+1,"")</f>
      </c>
      <c r="T134" s="32">
        <f>IF('Attendance Sheet'!Q174="y",'Attendance Sheet'!$I$2+2,"")</f>
      </c>
      <c r="U134" s="32">
        <f>IF('Attendance Sheet'!R174="y",'Attendance Sheet'!$I$2+3,"")</f>
      </c>
      <c r="V134" s="32">
        <f>IF('Attendance Sheet'!S174="y",'Attendance Sheet'!$I$2+4,"")</f>
      </c>
      <c r="W134" s="32">
        <f>IF('Attendance Sheet'!T174="y",'Attendance Sheet'!$I$2+5,"")</f>
      </c>
      <c r="X134" s="32">
        <f>IF('Attendance Sheet'!U174="y",'Attendance Sheet'!$I$2+6,"")</f>
      </c>
      <c r="Y134" s="32">
        <f>IF('Attendance Sheet'!V174="y",'Attendance Sheet'!$I$2+7,"")</f>
      </c>
      <c r="Z134" s="32">
        <f>IF('Attendance Sheet'!W174="y",'Attendance Sheet'!$I$2+8,"")</f>
      </c>
      <c r="AA134" s="32">
        <f>IF('Attendance Sheet'!X174="y",'Attendance Sheet'!$I$2+9,"")</f>
      </c>
      <c r="AB134" s="32">
        <f>IF('Attendance Sheet'!Y174="y",'Attendance Sheet'!$I$2+10,"")</f>
      </c>
      <c r="AC134" s="32">
        <f>IF('Attendance Sheet'!Z174="y",'Attendance Sheet'!$I$2+11,"")</f>
      </c>
      <c r="AD134" s="32">
        <f>IF('Attendance Sheet'!AA174="y",'Attendance Sheet'!$I$2+12,"")</f>
      </c>
      <c r="AE134" s="32">
        <f>IF('Attendance Sheet'!AB174="y",'Attendance Sheet'!$I$2+13,"")</f>
      </c>
      <c r="AF134" s="32">
        <f>IF('Attendance Sheet'!AC174="y",'Attendance Sheet'!$I$2+14,"")</f>
      </c>
      <c r="AG134" s="32">
        <f>IF('Attendance Sheet'!AD174="y",'Attendance Sheet'!$I$2+15,"")</f>
      </c>
      <c r="AH134" s="32">
        <f>IF('Attendance Sheet'!AE174="y",'Attendance Sheet'!$I$2+16,"")</f>
      </c>
      <c r="AI134" s="32">
        <f>IF('Attendance Sheet'!AF174="y",'Attendance Sheet'!$I$2+17,"")</f>
      </c>
      <c r="AJ134" s="32">
        <f>IF('Attendance Sheet'!AG174="y",'Attendance Sheet'!$I$2+18,"")</f>
      </c>
      <c r="AK134" s="32">
        <f>IF('Attendance Sheet'!AH174="y",'Attendance Sheet'!$I$2+19,"")</f>
      </c>
      <c r="AL134" s="32">
        <f>IF('Attendance Sheet'!AI174="y",'Attendance Sheet'!$I$2+20,"")</f>
      </c>
      <c r="AM134" s="32">
        <f>IF('Attendance Sheet'!AJ174="y",'Attendance Sheet'!$I$2+21,"")</f>
      </c>
      <c r="AN134" s="32">
        <f>IF('Attendance Sheet'!AK174="y",'Attendance Sheet'!$I$2+22,"")</f>
      </c>
      <c r="AO134" s="32">
        <f>IF('Attendance Sheet'!AL174="y",'Attendance Sheet'!$I$2+23,"")</f>
      </c>
      <c r="AP134" s="32">
        <f>IF('Attendance Sheet'!AM174="y",'Attendance Sheet'!$I$2+24,"")</f>
      </c>
      <c r="AQ134" s="32">
        <f>IF('Attendance Sheet'!AN174="y",'Attendance Sheet'!$I$2+25,"")</f>
      </c>
      <c r="AR134" s="32">
        <f>IF('Attendance Sheet'!AO174="y",'Attendance Sheet'!$I$2+26,"")</f>
      </c>
      <c r="AS134" s="32">
        <f>IF('Attendance Sheet'!AP174="y",'Attendance Sheet'!$I$2+27,"")</f>
      </c>
      <c r="AT134" s="32">
        <f>IF('Attendance Sheet'!AQ174="y",'Attendance Sheet'!$I$2+28,"")</f>
      </c>
      <c r="AU134" s="32">
        <f>IF('Attendance Sheet'!AR174="y",'Attendance Sheet'!$I$2+29,"")</f>
      </c>
      <c r="AV134" s="32">
        <f>IF('Attendance Sheet'!AS174="y",'Attendance Sheet'!$I$2+30,"")</f>
      </c>
    </row>
    <row r="135" spans="18:48" ht="12.75">
      <c r="R135" s="32">
        <f>IF('Attendance Sheet'!O175="y",'Attendance Sheet'!$I$2,"")</f>
      </c>
      <c r="S135" s="32">
        <f>IF('Attendance Sheet'!P175="y",'Attendance Sheet'!$I$2+1,"")</f>
      </c>
      <c r="T135" s="32">
        <f>IF('Attendance Sheet'!Q175="y",'Attendance Sheet'!$I$2+2,"")</f>
      </c>
      <c r="U135" s="32">
        <f>IF('Attendance Sheet'!R175="y",'Attendance Sheet'!$I$2+3,"")</f>
      </c>
      <c r="V135" s="32">
        <f>IF('Attendance Sheet'!S175="y",'Attendance Sheet'!$I$2+4,"")</f>
      </c>
      <c r="W135" s="32">
        <f>IF('Attendance Sheet'!T175="y",'Attendance Sheet'!$I$2+5,"")</f>
      </c>
      <c r="X135" s="32">
        <f>IF('Attendance Sheet'!U175="y",'Attendance Sheet'!$I$2+6,"")</f>
      </c>
      <c r="Y135" s="32">
        <f>IF('Attendance Sheet'!V175="y",'Attendance Sheet'!$I$2+7,"")</f>
      </c>
      <c r="Z135" s="32">
        <f>IF('Attendance Sheet'!W175="y",'Attendance Sheet'!$I$2+8,"")</f>
      </c>
      <c r="AA135" s="32">
        <f>IF('Attendance Sheet'!X175="y",'Attendance Sheet'!$I$2+9,"")</f>
      </c>
      <c r="AB135" s="32">
        <f>IF('Attendance Sheet'!Y175="y",'Attendance Sheet'!$I$2+10,"")</f>
      </c>
      <c r="AC135" s="32">
        <f>IF('Attendance Sheet'!Z175="y",'Attendance Sheet'!$I$2+11,"")</f>
      </c>
      <c r="AD135" s="32">
        <f>IF('Attendance Sheet'!AA175="y",'Attendance Sheet'!$I$2+12,"")</f>
      </c>
      <c r="AE135" s="32">
        <f>IF('Attendance Sheet'!AB175="y",'Attendance Sheet'!$I$2+13,"")</f>
      </c>
      <c r="AF135" s="32">
        <f>IF('Attendance Sheet'!AC175="y",'Attendance Sheet'!$I$2+14,"")</f>
      </c>
      <c r="AG135" s="32">
        <f>IF('Attendance Sheet'!AD175="y",'Attendance Sheet'!$I$2+15,"")</f>
      </c>
      <c r="AH135" s="32">
        <f>IF('Attendance Sheet'!AE175="y",'Attendance Sheet'!$I$2+16,"")</f>
      </c>
      <c r="AI135" s="32">
        <f>IF('Attendance Sheet'!AF175="y",'Attendance Sheet'!$I$2+17,"")</f>
      </c>
      <c r="AJ135" s="32">
        <f>IF('Attendance Sheet'!AG175="y",'Attendance Sheet'!$I$2+18,"")</f>
      </c>
      <c r="AK135" s="32">
        <f>IF('Attendance Sheet'!AH175="y",'Attendance Sheet'!$I$2+19,"")</f>
      </c>
      <c r="AL135" s="32">
        <f>IF('Attendance Sheet'!AI175="y",'Attendance Sheet'!$I$2+20,"")</f>
      </c>
      <c r="AM135" s="32">
        <f>IF('Attendance Sheet'!AJ175="y",'Attendance Sheet'!$I$2+21,"")</f>
      </c>
      <c r="AN135" s="32">
        <f>IF('Attendance Sheet'!AK175="y",'Attendance Sheet'!$I$2+22,"")</f>
      </c>
      <c r="AO135" s="32">
        <f>IF('Attendance Sheet'!AL175="y",'Attendance Sheet'!$I$2+23,"")</f>
      </c>
      <c r="AP135" s="32">
        <f>IF('Attendance Sheet'!AM175="y",'Attendance Sheet'!$I$2+24,"")</f>
      </c>
      <c r="AQ135" s="32">
        <f>IF('Attendance Sheet'!AN175="y",'Attendance Sheet'!$I$2+25,"")</f>
      </c>
      <c r="AR135" s="32">
        <f>IF('Attendance Sheet'!AO175="y",'Attendance Sheet'!$I$2+26,"")</f>
      </c>
      <c r="AS135" s="32">
        <f>IF('Attendance Sheet'!AP175="y",'Attendance Sheet'!$I$2+27,"")</f>
      </c>
      <c r="AT135" s="32">
        <f>IF('Attendance Sheet'!AQ175="y",'Attendance Sheet'!$I$2+28,"")</f>
      </c>
      <c r="AU135" s="32">
        <f>IF('Attendance Sheet'!AR175="y",'Attendance Sheet'!$I$2+29,"")</f>
      </c>
      <c r="AV135" s="32">
        <f>IF('Attendance Sheet'!AS175="y",'Attendance Sheet'!$I$2+30,"")</f>
      </c>
    </row>
    <row r="136" spans="18:48" ht="12.75">
      <c r="R136" s="32">
        <f>IF('Attendance Sheet'!O176="y",'Attendance Sheet'!$I$2,"")</f>
      </c>
      <c r="S136" s="32">
        <f>IF('Attendance Sheet'!P176="y",'Attendance Sheet'!$I$2+1,"")</f>
      </c>
      <c r="T136" s="32">
        <f>IF('Attendance Sheet'!Q176="y",'Attendance Sheet'!$I$2+2,"")</f>
      </c>
      <c r="U136" s="32">
        <f>IF('Attendance Sheet'!R176="y",'Attendance Sheet'!$I$2+3,"")</f>
      </c>
      <c r="V136" s="32">
        <f>IF('Attendance Sheet'!S176="y",'Attendance Sheet'!$I$2+4,"")</f>
      </c>
      <c r="W136" s="32">
        <f>IF('Attendance Sheet'!T176="y",'Attendance Sheet'!$I$2+5,"")</f>
      </c>
      <c r="X136" s="32">
        <f>IF('Attendance Sheet'!U176="y",'Attendance Sheet'!$I$2+6,"")</f>
      </c>
      <c r="Y136" s="32">
        <f>IF('Attendance Sheet'!V176="y",'Attendance Sheet'!$I$2+7,"")</f>
      </c>
      <c r="Z136" s="32">
        <f>IF('Attendance Sheet'!W176="y",'Attendance Sheet'!$I$2+8,"")</f>
      </c>
      <c r="AA136" s="32">
        <f>IF('Attendance Sheet'!X176="y",'Attendance Sheet'!$I$2+9,"")</f>
      </c>
      <c r="AB136" s="32">
        <f>IF('Attendance Sheet'!Y176="y",'Attendance Sheet'!$I$2+10,"")</f>
      </c>
      <c r="AC136" s="32">
        <f>IF('Attendance Sheet'!Z176="y",'Attendance Sheet'!$I$2+11,"")</f>
      </c>
      <c r="AD136" s="32">
        <f>IF('Attendance Sheet'!AA176="y",'Attendance Sheet'!$I$2+12,"")</f>
      </c>
      <c r="AE136" s="32">
        <f>IF('Attendance Sheet'!AB176="y",'Attendance Sheet'!$I$2+13,"")</f>
      </c>
      <c r="AF136" s="32">
        <f>IF('Attendance Sheet'!AC176="y",'Attendance Sheet'!$I$2+14,"")</f>
      </c>
      <c r="AG136" s="32">
        <f>IF('Attendance Sheet'!AD176="y",'Attendance Sheet'!$I$2+15,"")</f>
      </c>
      <c r="AH136" s="32">
        <f>IF('Attendance Sheet'!AE176="y",'Attendance Sheet'!$I$2+16,"")</f>
      </c>
      <c r="AI136" s="32">
        <f>IF('Attendance Sheet'!AF176="y",'Attendance Sheet'!$I$2+17,"")</f>
      </c>
      <c r="AJ136" s="32">
        <f>IF('Attendance Sheet'!AG176="y",'Attendance Sheet'!$I$2+18,"")</f>
      </c>
      <c r="AK136" s="32">
        <f>IF('Attendance Sheet'!AH176="y",'Attendance Sheet'!$I$2+19,"")</f>
      </c>
      <c r="AL136" s="32">
        <f>IF('Attendance Sheet'!AI176="y",'Attendance Sheet'!$I$2+20,"")</f>
      </c>
      <c r="AM136" s="32">
        <f>IF('Attendance Sheet'!AJ176="y",'Attendance Sheet'!$I$2+21,"")</f>
      </c>
      <c r="AN136" s="32">
        <f>IF('Attendance Sheet'!AK176="y",'Attendance Sheet'!$I$2+22,"")</f>
      </c>
      <c r="AO136" s="32">
        <f>IF('Attendance Sheet'!AL176="y",'Attendance Sheet'!$I$2+23,"")</f>
      </c>
      <c r="AP136" s="32">
        <f>IF('Attendance Sheet'!AM176="y",'Attendance Sheet'!$I$2+24,"")</f>
      </c>
      <c r="AQ136" s="32">
        <f>IF('Attendance Sheet'!AN176="y",'Attendance Sheet'!$I$2+25,"")</f>
      </c>
      <c r="AR136" s="32">
        <f>IF('Attendance Sheet'!AO176="y",'Attendance Sheet'!$I$2+26,"")</f>
      </c>
      <c r="AS136" s="32">
        <f>IF('Attendance Sheet'!AP176="y",'Attendance Sheet'!$I$2+27,"")</f>
      </c>
      <c r="AT136" s="32">
        <f>IF('Attendance Sheet'!AQ176="y",'Attendance Sheet'!$I$2+28,"")</f>
      </c>
      <c r="AU136" s="32">
        <f>IF('Attendance Sheet'!AR176="y",'Attendance Sheet'!$I$2+29,"")</f>
      </c>
      <c r="AV136" s="32">
        <f>IF('Attendance Sheet'!AS176="y",'Attendance Sheet'!$I$2+30,"")</f>
      </c>
    </row>
    <row r="137" spans="18:48" ht="12.75">
      <c r="R137" s="32">
        <f>IF('Attendance Sheet'!O177="y",'Attendance Sheet'!$I$2,"")</f>
      </c>
      <c r="S137" s="32">
        <f>IF('Attendance Sheet'!P177="y",'Attendance Sheet'!$I$2+1,"")</f>
      </c>
      <c r="T137" s="32">
        <f>IF('Attendance Sheet'!Q177="y",'Attendance Sheet'!$I$2+2,"")</f>
      </c>
      <c r="U137" s="32">
        <f>IF('Attendance Sheet'!R177="y",'Attendance Sheet'!$I$2+3,"")</f>
      </c>
      <c r="V137" s="32">
        <f>IF('Attendance Sheet'!S177="y",'Attendance Sheet'!$I$2+4,"")</f>
      </c>
      <c r="W137" s="32">
        <f>IF('Attendance Sheet'!T177="y",'Attendance Sheet'!$I$2+5,"")</f>
      </c>
      <c r="X137" s="32">
        <f>IF('Attendance Sheet'!U177="y",'Attendance Sheet'!$I$2+6,"")</f>
      </c>
      <c r="Y137" s="32">
        <f>IF('Attendance Sheet'!V177="y",'Attendance Sheet'!$I$2+7,"")</f>
      </c>
      <c r="Z137" s="32">
        <f>IF('Attendance Sheet'!W177="y",'Attendance Sheet'!$I$2+8,"")</f>
      </c>
      <c r="AA137" s="32">
        <f>IF('Attendance Sheet'!X177="y",'Attendance Sheet'!$I$2+9,"")</f>
      </c>
      <c r="AB137" s="32">
        <f>IF('Attendance Sheet'!Y177="y",'Attendance Sheet'!$I$2+10,"")</f>
      </c>
      <c r="AC137" s="32">
        <f>IF('Attendance Sheet'!Z177="y",'Attendance Sheet'!$I$2+11,"")</f>
      </c>
      <c r="AD137" s="32">
        <f>IF('Attendance Sheet'!AA177="y",'Attendance Sheet'!$I$2+12,"")</f>
      </c>
      <c r="AE137" s="32">
        <f>IF('Attendance Sheet'!AB177="y",'Attendance Sheet'!$I$2+13,"")</f>
      </c>
      <c r="AF137" s="32">
        <f>IF('Attendance Sheet'!AC177="y",'Attendance Sheet'!$I$2+14,"")</f>
      </c>
      <c r="AG137" s="32">
        <f>IF('Attendance Sheet'!AD177="y",'Attendance Sheet'!$I$2+15,"")</f>
      </c>
      <c r="AH137" s="32">
        <f>IF('Attendance Sheet'!AE177="y",'Attendance Sheet'!$I$2+16,"")</f>
      </c>
      <c r="AI137" s="32">
        <f>IF('Attendance Sheet'!AF177="y",'Attendance Sheet'!$I$2+17,"")</f>
      </c>
      <c r="AJ137" s="32">
        <f>IF('Attendance Sheet'!AG177="y",'Attendance Sheet'!$I$2+18,"")</f>
      </c>
      <c r="AK137" s="32">
        <f>IF('Attendance Sheet'!AH177="y",'Attendance Sheet'!$I$2+19,"")</f>
      </c>
      <c r="AL137" s="32">
        <f>IF('Attendance Sheet'!AI177="y",'Attendance Sheet'!$I$2+20,"")</f>
      </c>
      <c r="AM137" s="32">
        <f>IF('Attendance Sheet'!AJ177="y",'Attendance Sheet'!$I$2+21,"")</f>
      </c>
      <c r="AN137" s="32">
        <f>IF('Attendance Sheet'!AK177="y",'Attendance Sheet'!$I$2+22,"")</f>
      </c>
      <c r="AO137" s="32">
        <f>IF('Attendance Sheet'!AL177="y",'Attendance Sheet'!$I$2+23,"")</f>
      </c>
      <c r="AP137" s="32">
        <f>IF('Attendance Sheet'!AM177="y",'Attendance Sheet'!$I$2+24,"")</f>
      </c>
      <c r="AQ137" s="32">
        <f>IF('Attendance Sheet'!AN177="y",'Attendance Sheet'!$I$2+25,"")</f>
      </c>
      <c r="AR137" s="32">
        <f>IF('Attendance Sheet'!AO177="y",'Attendance Sheet'!$I$2+26,"")</f>
      </c>
      <c r="AS137" s="32">
        <f>IF('Attendance Sheet'!AP177="y",'Attendance Sheet'!$I$2+27,"")</f>
      </c>
      <c r="AT137" s="32">
        <f>IF('Attendance Sheet'!AQ177="y",'Attendance Sheet'!$I$2+28,"")</f>
      </c>
      <c r="AU137" s="32">
        <f>IF('Attendance Sheet'!AR177="y",'Attendance Sheet'!$I$2+29,"")</f>
      </c>
      <c r="AV137" s="32">
        <f>IF('Attendance Sheet'!AS177="y",'Attendance Sheet'!$I$2+30,"")</f>
      </c>
    </row>
  </sheetData>
  <sheetProtection password="FCE2" sheet="1" objects="1" scenarios="1"/>
  <mergeCells count="18">
    <mergeCell ref="N4:N5"/>
    <mergeCell ref="O4:O5"/>
    <mergeCell ref="P4:P5"/>
    <mergeCell ref="AF2:AJ2"/>
    <mergeCell ref="N2:O2"/>
    <mergeCell ref="L4:L5"/>
    <mergeCell ref="M4:M5"/>
    <mergeCell ref="I4:I5"/>
    <mergeCell ref="E4:E5"/>
    <mergeCell ref="F4:F5"/>
    <mergeCell ref="G4:G5"/>
    <mergeCell ref="H4:H5"/>
    <mergeCell ref="K4:K5"/>
    <mergeCell ref="A4:A5"/>
    <mergeCell ref="J4:J5"/>
    <mergeCell ref="C4:C5"/>
    <mergeCell ref="B4:B5"/>
    <mergeCell ref="D4:D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MAXIMUS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djjuser</cp:lastModifiedBy>
  <cp:lastPrinted>2006-02-27T15:29:25Z</cp:lastPrinted>
  <dcterms:created xsi:type="dcterms:W3CDTF">2005-05-17T19:20:51Z</dcterms:created>
  <dcterms:modified xsi:type="dcterms:W3CDTF">2006-05-16T14:09:01Z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PageContent">
    <vt:lpwstr/>
  </property>
  <property fmtid="{D5CDD505-2E9C-101B-9397-08002B2CF9AE}" pid="3" name="Main_Content">
    <vt:lpwstr/>
  </property>
  <property fmtid="{D5CDD505-2E9C-101B-9397-08002B2CF9AE}" pid="4" name="Left_Content">
    <vt:lpwstr/>
  </property>
  <property fmtid="{D5CDD505-2E9C-101B-9397-08002B2CF9AE}" pid="5" name="Right_Content">
    <vt:lpwstr/>
  </property>
  <property fmtid="{D5CDD505-2E9C-101B-9397-08002B2CF9AE}" pid="6" name="Lt_bottom_Content">
    <vt:lpwstr/>
  </property>
  <property fmtid="{D5CDD505-2E9C-101B-9397-08002B2CF9AE}" pid="7" name="PageHeadline">
    <vt:lpwstr/>
  </property>
  <property fmtid="{D5CDD505-2E9C-101B-9397-08002B2CF9AE}" pid="8" name="Top_Left_Content">
    <vt:lpwstr/>
  </property>
  <property fmtid="{D5CDD505-2E9C-101B-9397-08002B2CF9AE}" pid="9" name="PublishingRollupImage">
    <vt:lpwstr/>
  </property>
  <property fmtid="{D5CDD505-2E9C-101B-9397-08002B2CF9AE}" pid="10" name="Audience">
    <vt:lpwstr/>
  </property>
  <property fmtid="{D5CDD505-2E9C-101B-9397-08002B2CF9AE}" pid="11" name="Rt_Inner_Content">
    <vt:lpwstr/>
  </property>
  <property fmtid="{D5CDD505-2E9C-101B-9397-08002B2CF9AE}" pid="12" name="Rt_Center_Content">
    <vt:lpwstr/>
  </property>
  <property fmtid="{D5CDD505-2E9C-101B-9397-08002B2CF9AE}" pid="13" name="PublishingImageCaption">
    <vt:lpwstr/>
  </property>
  <property fmtid="{D5CDD505-2E9C-101B-9397-08002B2CF9AE}" pid="14" name="PublishingContactName">
    <vt:lpwstr/>
  </property>
  <property fmtid="{D5CDD505-2E9C-101B-9397-08002B2CF9AE}" pid="15" name="ArticleByLine">
    <vt:lpwstr/>
  </property>
  <property fmtid="{D5CDD505-2E9C-101B-9397-08002B2CF9AE}" pid="16" name="PublishingContactEmail">
    <vt:lpwstr/>
  </property>
  <property fmtid="{D5CDD505-2E9C-101B-9397-08002B2CF9AE}" pid="17" name="Lt_Inner_Content">
    <vt:lpwstr/>
  </property>
  <property fmtid="{D5CDD505-2E9C-101B-9397-08002B2CF9AE}" pid="18" name="PageKeywords">
    <vt:lpwstr/>
  </property>
  <property fmtid="{D5CDD505-2E9C-101B-9397-08002B2CF9AE}" pid="19" name="PublishingPageLayout">
    <vt:lpwstr/>
  </property>
  <property fmtid="{D5CDD505-2E9C-101B-9397-08002B2CF9AE}" pid="20" name="Comments">
    <vt:lpwstr/>
  </property>
  <property fmtid="{D5CDD505-2E9C-101B-9397-08002B2CF9AE}" pid="21" name="PublishingPageImage">
    <vt:lpwstr/>
  </property>
  <property fmtid="{D5CDD505-2E9C-101B-9397-08002B2CF9AE}" pid="22" name="SummaryLinks">
    <vt:lpwstr/>
  </property>
  <property fmtid="{D5CDD505-2E9C-101B-9397-08002B2CF9AE}" pid="23" name="PublishingContactPicture">
    <vt:lpwstr/>
  </property>
  <property fmtid="{D5CDD505-2E9C-101B-9397-08002B2CF9AE}" pid="24" name="Center_Content">
    <vt:lpwstr/>
  </property>
  <property fmtid="{D5CDD505-2E9C-101B-9397-08002B2CF9AE}" pid="25" name="Rt_bottom_Content">
    <vt:lpwstr/>
  </property>
  <property fmtid="{D5CDD505-2E9C-101B-9397-08002B2CF9AE}" pid="26" name="PageDescription">
    <vt:lpwstr/>
  </property>
  <property fmtid="{D5CDD505-2E9C-101B-9397-08002B2CF9AE}" pid="27" name="display_urn:schemas-microsoft-com:office:office#Editor">
    <vt:lpwstr>Installer, sp19</vt:lpwstr>
  </property>
  <property fmtid="{D5CDD505-2E9C-101B-9397-08002B2CF9AE}" pid="28" name="display_urn:schemas-microsoft-com:office:office#Author">
    <vt:lpwstr>Installer, sp19</vt:lpwstr>
  </property>
</Properties>
</file>